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075" windowHeight="9915"/>
  </bookViews>
  <sheets>
    <sheet name="1" sheetId="2" r:id="rId1"/>
    <sheet name="2" sheetId="1" r:id="rId2"/>
    <sheet name="3" sheetId="11" r:id="rId3"/>
    <sheet name="4" sheetId="3" r:id="rId4"/>
    <sheet name="5" sheetId="4" r:id="rId5"/>
    <sheet name="6" sheetId="13" r:id="rId6"/>
    <sheet name="7" sheetId="12" r:id="rId7"/>
    <sheet name="8" sheetId="6" r:id="rId8"/>
    <sheet name="9" sheetId="7" r:id="rId9"/>
    <sheet name="10" sheetId="8" r:id="rId10"/>
    <sheet name="11.1" sheetId="10" state="hidden" r:id="rId11"/>
  </sheets>
  <definedNames>
    <definedName name="_xlnm.Print_Area" localSheetId="0">'1'!$A$1:$C$42</definedName>
    <definedName name="_xlnm.Print_Area" localSheetId="9">'10'!$A$1:$D$32</definedName>
    <definedName name="_xlnm.Print_Area" localSheetId="2">'3'!$A$1:$E$15</definedName>
    <definedName name="_xlnm.Print_Area" localSheetId="3">'4'!$A$1:$T$14</definedName>
    <definedName name="_xlnm.Print_Area" localSheetId="4">'5'!$A$1:$E$25</definedName>
    <definedName name="_xlnm.Print_Area" localSheetId="7">'8'!$A$1:$D$11</definedName>
    <definedName name="_xlnm.Print_Area" localSheetId="8">'9'!$A$1:$I$11</definedName>
  </definedNames>
  <calcPr calcId="145621"/>
</workbook>
</file>

<file path=xl/calcChain.xml><?xml version="1.0" encoding="utf-8"?>
<calcChain xmlns="http://schemas.openxmlformats.org/spreadsheetml/2006/main">
  <c r="L49" i="12" l="1"/>
  <c r="K49" i="12"/>
  <c r="I49" i="12"/>
  <c r="H49" i="12"/>
  <c r="F49" i="12" l="1"/>
  <c r="E49" i="12"/>
  <c r="R49" i="12"/>
  <c r="Q49" i="12"/>
  <c r="P38" i="13" l="1"/>
  <c r="O38" i="13"/>
  <c r="N38" i="13"/>
  <c r="L38" i="13"/>
  <c r="L56" i="13"/>
  <c r="L123" i="13"/>
  <c r="L65" i="13" l="1"/>
  <c r="M234" i="13" l="1"/>
  <c r="M227" i="13"/>
  <c r="M236" i="13"/>
  <c r="D19" i="4"/>
  <c r="C19" i="4"/>
  <c r="N6" i="3"/>
  <c r="B6" i="3"/>
  <c r="B14" i="3"/>
  <c r="N14" i="3"/>
  <c r="Q8" i="3"/>
  <c r="R8" i="3"/>
  <c r="M228" i="13" l="1"/>
  <c r="S119" i="13"/>
  <c r="R119" i="13"/>
  <c r="Q119" i="13"/>
  <c r="I119" i="13"/>
  <c r="H119" i="13"/>
  <c r="G119" i="13"/>
  <c r="F119" i="13"/>
  <c r="D119" i="13"/>
  <c r="E119" i="13" s="1"/>
  <c r="X118" i="13"/>
  <c r="V118" i="13"/>
  <c r="W118" i="13" s="1"/>
  <c r="S118" i="13"/>
  <c r="R118" i="13"/>
  <c r="Q118" i="13"/>
  <c r="I118" i="13"/>
  <c r="H118" i="13"/>
  <c r="G118" i="13"/>
  <c r="F118" i="13"/>
  <c r="E118" i="13"/>
  <c r="D118" i="13"/>
  <c r="X117" i="13"/>
  <c r="S117" i="13"/>
  <c r="R117" i="13"/>
  <c r="Q117" i="13"/>
  <c r="I117" i="13"/>
  <c r="H117" i="13"/>
  <c r="G117" i="13"/>
  <c r="F117" i="13"/>
  <c r="D117" i="13"/>
  <c r="V117" i="13" s="1"/>
  <c r="W117" i="13" s="1"/>
  <c r="X116" i="13"/>
  <c r="V116" i="13"/>
  <c r="W116" i="13" s="1"/>
  <c r="S116" i="13"/>
  <c r="R116" i="13"/>
  <c r="Q116" i="13"/>
  <c r="I116" i="13"/>
  <c r="H116" i="13"/>
  <c r="G116" i="13"/>
  <c r="F116" i="13"/>
  <c r="E116" i="13"/>
  <c r="D116" i="13"/>
  <c r="X115" i="13"/>
  <c r="S115" i="13"/>
  <c r="R115" i="13"/>
  <c r="Q115" i="13"/>
  <c r="I115" i="13"/>
  <c r="H115" i="13"/>
  <c r="G115" i="13"/>
  <c r="F115" i="13"/>
  <c r="D115" i="13"/>
  <c r="V115" i="13" s="1"/>
  <c r="W115" i="13" s="1"/>
  <c r="X114" i="13"/>
  <c r="V114" i="13"/>
  <c r="W114" i="13" s="1"/>
  <c r="S114" i="13"/>
  <c r="R114" i="13"/>
  <c r="Q114" i="13"/>
  <c r="I114" i="13"/>
  <c r="H114" i="13"/>
  <c r="G114" i="13"/>
  <c r="F114" i="13"/>
  <c r="E114" i="13"/>
  <c r="D114" i="13"/>
  <c r="X113" i="13"/>
  <c r="S113" i="13"/>
  <c r="R113" i="13"/>
  <c r="Q113" i="13"/>
  <c r="I113" i="13"/>
  <c r="H113" i="13"/>
  <c r="G113" i="13"/>
  <c r="F113" i="13"/>
  <c r="D113" i="13"/>
  <c r="V113" i="13" s="1"/>
  <c r="W113" i="13" s="1"/>
  <c r="Y112" i="13"/>
  <c r="X112" i="13"/>
  <c r="S112" i="13"/>
  <c r="R112" i="13"/>
  <c r="Q112" i="13"/>
  <c r="I112" i="13"/>
  <c r="I111" i="13" s="1"/>
  <c r="H112" i="13"/>
  <c r="G112" i="13"/>
  <c r="G111" i="13" s="1"/>
  <c r="F112" i="13"/>
  <c r="D112" i="13"/>
  <c r="V112" i="13" s="1"/>
  <c r="W112" i="13" s="1"/>
  <c r="J148" i="13"/>
  <c r="L148" i="13"/>
  <c r="J149" i="13"/>
  <c r="L149" i="13"/>
  <c r="J150" i="13"/>
  <c r="L150" i="13"/>
  <c r="J151" i="13"/>
  <c r="L151" i="13"/>
  <c r="J152" i="13"/>
  <c r="L152" i="13"/>
  <c r="J153" i="13"/>
  <c r="L153" i="13"/>
  <c r="J154" i="13"/>
  <c r="L154" i="13"/>
  <c r="J155" i="13"/>
  <c r="L155" i="13"/>
  <c r="M150" i="13"/>
  <c r="N150" i="13"/>
  <c r="O150" i="13"/>
  <c r="P150" i="13"/>
  <c r="M151" i="13"/>
  <c r="N151" i="13"/>
  <c r="O151" i="13"/>
  <c r="P151" i="13"/>
  <c r="M152" i="13"/>
  <c r="N152" i="13"/>
  <c r="O152" i="13"/>
  <c r="P152" i="13"/>
  <c r="M153" i="13"/>
  <c r="N153" i="13"/>
  <c r="O153" i="13"/>
  <c r="P153" i="13"/>
  <c r="M154" i="13"/>
  <c r="N154" i="13"/>
  <c r="O154" i="13"/>
  <c r="P154" i="13"/>
  <c r="M155" i="13"/>
  <c r="N155" i="13"/>
  <c r="O155" i="13"/>
  <c r="P155" i="13"/>
  <c r="N149" i="13"/>
  <c r="O149" i="13"/>
  <c r="P149" i="13"/>
  <c r="M149" i="13"/>
  <c r="N148" i="13"/>
  <c r="O148" i="13"/>
  <c r="P148" i="13"/>
  <c r="M148" i="13"/>
  <c r="M239" i="13" s="1"/>
  <c r="S111" i="13"/>
  <c r="P111" i="13"/>
  <c r="P158" i="13" s="1"/>
  <c r="O111" i="13"/>
  <c r="O158" i="13" s="1"/>
  <c r="N111" i="13"/>
  <c r="N158" i="13" s="1"/>
  <c r="M111" i="13"/>
  <c r="M158" i="13" s="1"/>
  <c r="L111" i="13"/>
  <c r="J111" i="13"/>
  <c r="J158" i="13" s="1"/>
  <c r="H111" i="13"/>
  <c r="F111" i="13"/>
  <c r="S146" i="13"/>
  <c r="R146" i="13"/>
  <c r="Q146" i="13"/>
  <c r="X145" i="13"/>
  <c r="V145" i="13"/>
  <c r="W145" i="13" s="1"/>
  <c r="S145" i="13"/>
  <c r="R145" i="13"/>
  <c r="Q145" i="13"/>
  <c r="X144" i="13"/>
  <c r="V144" i="13"/>
  <c r="W144" i="13" s="1"/>
  <c r="S144" i="13"/>
  <c r="R144" i="13"/>
  <c r="Q144" i="13"/>
  <c r="X143" i="13"/>
  <c r="V143" i="13"/>
  <c r="W143" i="13" s="1"/>
  <c r="S143" i="13"/>
  <c r="R143" i="13"/>
  <c r="Q143" i="13"/>
  <c r="X142" i="13"/>
  <c r="V142" i="13"/>
  <c r="W142" i="13" s="1"/>
  <c r="S142" i="13"/>
  <c r="R142" i="13"/>
  <c r="Q142" i="13"/>
  <c r="X141" i="13"/>
  <c r="V141" i="13"/>
  <c r="W141" i="13" s="1"/>
  <c r="S141" i="13"/>
  <c r="R141" i="13"/>
  <c r="Q141" i="13"/>
  <c r="X140" i="13"/>
  <c r="V140" i="13"/>
  <c r="W140" i="13" s="1"/>
  <c r="S140" i="13"/>
  <c r="R140" i="13"/>
  <c r="Q140" i="13"/>
  <c r="Y139" i="13"/>
  <c r="X139" i="13"/>
  <c r="V139" i="13"/>
  <c r="W139" i="13" s="1"/>
  <c r="S139" i="13"/>
  <c r="R139" i="13"/>
  <c r="Q139" i="13"/>
  <c r="S137" i="13"/>
  <c r="R137" i="13"/>
  <c r="Q137" i="13"/>
  <c r="X136" i="13"/>
  <c r="V136" i="13"/>
  <c r="W136" i="13" s="1"/>
  <c r="S136" i="13"/>
  <c r="R136" i="13"/>
  <c r="Q136" i="13"/>
  <c r="X135" i="13"/>
  <c r="V135" i="13"/>
  <c r="W135" i="13" s="1"/>
  <c r="S135" i="13"/>
  <c r="R135" i="13"/>
  <c r="Q135" i="13"/>
  <c r="X134" i="13"/>
  <c r="V134" i="13"/>
  <c r="W134" i="13" s="1"/>
  <c r="S134" i="13"/>
  <c r="R134" i="13"/>
  <c r="Q134" i="13"/>
  <c r="X133" i="13"/>
  <c r="V133" i="13"/>
  <c r="W133" i="13" s="1"/>
  <c r="S133" i="13"/>
  <c r="R133" i="13"/>
  <c r="Q133" i="13"/>
  <c r="X132" i="13"/>
  <c r="V132" i="13"/>
  <c r="W132" i="13" s="1"/>
  <c r="S132" i="13"/>
  <c r="R132" i="13"/>
  <c r="Q132" i="13"/>
  <c r="X131" i="13"/>
  <c r="V131" i="13"/>
  <c r="W131" i="13" s="1"/>
  <c r="S131" i="13"/>
  <c r="R131" i="13"/>
  <c r="Q131" i="13"/>
  <c r="Y130" i="13"/>
  <c r="X130" i="13"/>
  <c r="S130" i="13"/>
  <c r="R130" i="13"/>
  <c r="Q130" i="13"/>
  <c r="Q129" i="13" s="1"/>
  <c r="F129" i="13"/>
  <c r="V130" i="13"/>
  <c r="W130" i="13" s="1"/>
  <c r="S128" i="13"/>
  <c r="R128" i="13"/>
  <c r="Q128" i="13"/>
  <c r="X127" i="13"/>
  <c r="V127" i="13"/>
  <c r="W127" i="13" s="1"/>
  <c r="S127" i="13"/>
  <c r="R127" i="13"/>
  <c r="Q127" i="13"/>
  <c r="X126" i="13"/>
  <c r="V126" i="13"/>
  <c r="W126" i="13" s="1"/>
  <c r="S126" i="13"/>
  <c r="R126" i="13"/>
  <c r="Q126" i="13"/>
  <c r="X125" i="13"/>
  <c r="V125" i="13"/>
  <c r="W125" i="13" s="1"/>
  <c r="S125" i="13"/>
  <c r="R125" i="13"/>
  <c r="Q125" i="13"/>
  <c r="X124" i="13"/>
  <c r="V124" i="13"/>
  <c r="W124" i="13" s="1"/>
  <c r="S124" i="13"/>
  <c r="R124" i="13"/>
  <c r="Q124" i="13"/>
  <c r="X123" i="13"/>
  <c r="V123" i="13"/>
  <c r="W123" i="13" s="1"/>
  <c r="S123" i="13"/>
  <c r="R123" i="13"/>
  <c r="Q123" i="13"/>
  <c r="X122" i="13"/>
  <c r="V122" i="13"/>
  <c r="W122" i="13" s="1"/>
  <c r="S122" i="13"/>
  <c r="R122" i="13"/>
  <c r="Q122" i="13"/>
  <c r="Y121" i="13"/>
  <c r="X121" i="13"/>
  <c r="V121" i="13"/>
  <c r="W121" i="13" s="1"/>
  <c r="S121" i="13"/>
  <c r="R121" i="13"/>
  <c r="Q121" i="13"/>
  <c r="F120" i="13"/>
  <c r="S109" i="13"/>
  <c r="R109" i="13"/>
  <c r="Q109" i="13"/>
  <c r="I109" i="13"/>
  <c r="H109" i="13"/>
  <c r="G109" i="13"/>
  <c r="F109" i="13"/>
  <c r="D109" i="13"/>
  <c r="E109" i="13" s="1"/>
  <c r="X108" i="13"/>
  <c r="S108" i="13"/>
  <c r="R108" i="13"/>
  <c r="Q108" i="13"/>
  <c r="I108" i="13"/>
  <c r="H108" i="13"/>
  <c r="G108" i="13"/>
  <c r="F108" i="13"/>
  <c r="E108" i="13"/>
  <c r="D108" i="13"/>
  <c r="V108" i="13" s="1"/>
  <c r="W108" i="13" s="1"/>
  <c r="X107" i="13"/>
  <c r="S107" i="13"/>
  <c r="R107" i="13"/>
  <c r="Q107" i="13"/>
  <c r="I107" i="13"/>
  <c r="H107" i="13"/>
  <c r="G107" i="13"/>
  <c r="F107" i="13"/>
  <c r="D107" i="13"/>
  <c r="V107" i="13" s="1"/>
  <c r="W107" i="13" s="1"/>
  <c r="X106" i="13"/>
  <c r="S106" i="13"/>
  <c r="R106" i="13"/>
  <c r="Q106" i="13"/>
  <c r="I106" i="13"/>
  <c r="H106" i="13"/>
  <c r="G106" i="13"/>
  <c r="F106" i="13"/>
  <c r="E106" i="13"/>
  <c r="D106" i="13"/>
  <c r="V106" i="13" s="1"/>
  <c r="W106" i="13" s="1"/>
  <c r="X105" i="13"/>
  <c r="S105" i="13"/>
  <c r="R105" i="13"/>
  <c r="Q105" i="13"/>
  <c r="I105" i="13"/>
  <c r="H105" i="13"/>
  <c r="G105" i="13"/>
  <c r="F105" i="13"/>
  <c r="D105" i="13"/>
  <c r="V105" i="13" s="1"/>
  <c r="W105" i="13" s="1"/>
  <c r="X104" i="13"/>
  <c r="S104" i="13"/>
  <c r="R104" i="13"/>
  <c r="Q104" i="13"/>
  <c r="I104" i="13"/>
  <c r="H104" i="13"/>
  <c r="G104" i="13"/>
  <c r="F104" i="13"/>
  <c r="E104" i="13"/>
  <c r="D104" i="13"/>
  <c r="V104" i="13" s="1"/>
  <c r="W104" i="13" s="1"/>
  <c r="X103" i="13"/>
  <c r="S103" i="13"/>
  <c r="R103" i="13"/>
  <c r="Q103" i="13"/>
  <c r="I103" i="13"/>
  <c r="H103" i="13"/>
  <c r="G103" i="13"/>
  <c r="F103" i="13"/>
  <c r="D103" i="13"/>
  <c r="V103" i="13" s="1"/>
  <c r="W103" i="13" s="1"/>
  <c r="Y102" i="13"/>
  <c r="X102" i="13"/>
  <c r="S102" i="13"/>
  <c r="R102" i="13"/>
  <c r="Q102" i="13"/>
  <c r="I102" i="13"/>
  <c r="H102" i="13"/>
  <c r="G102" i="13"/>
  <c r="F102" i="13"/>
  <c r="D102" i="13"/>
  <c r="V102" i="13" s="1"/>
  <c r="W102" i="13" s="1"/>
  <c r="S100" i="13"/>
  <c r="R100" i="13"/>
  <c r="Q100" i="13"/>
  <c r="I100" i="13"/>
  <c r="H100" i="13"/>
  <c r="G100" i="13"/>
  <c r="F100" i="13"/>
  <c r="D100" i="13"/>
  <c r="E100" i="13" s="1"/>
  <c r="X99" i="13"/>
  <c r="V99" i="13"/>
  <c r="W99" i="13" s="1"/>
  <c r="S99" i="13"/>
  <c r="R99" i="13"/>
  <c r="Q99" i="13"/>
  <c r="I99" i="13"/>
  <c r="H99" i="13"/>
  <c r="G99" i="13"/>
  <c r="F99" i="13"/>
  <c r="E99" i="13"/>
  <c r="D99" i="13"/>
  <c r="X98" i="13"/>
  <c r="S98" i="13"/>
  <c r="R98" i="13"/>
  <c r="Q98" i="13"/>
  <c r="I98" i="13"/>
  <c r="H98" i="13"/>
  <c r="G98" i="13"/>
  <c r="F98" i="13"/>
  <c r="D98" i="13"/>
  <c r="V98" i="13" s="1"/>
  <c r="W98" i="13" s="1"/>
  <c r="X97" i="13"/>
  <c r="V97" i="13"/>
  <c r="W97" i="13" s="1"/>
  <c r="S97" i="13"/>
  <c r="R97" i="13"/>
  <c r="Q97" i="13"/>
  <c r="I97" i="13"/>
  <c r="H97" i="13"/>
  <c r="G97" i="13"/>
  <c r="F97" i="13"/>
  <c r="E97" i="13"/>
  <c r="D97" i="13"/>
  <c r="X96" i="13"/>
  <c r="S96" i="13"/>
  <c r="R96" i="13"/>
  <c r="Q96" i="13"/>
  <c r="I96" i="13"/>
  <c r="H96" i="13"/>
  <c r="G96" i="13"/>
  <c r="F96" i="13"/>
  <c r="D96" i="13"/>
  <c r="V96" i="13" s="1"/>
  <c r="W96" i="13" s="1"/>
  <c r="X95" i="13"/>
  <c r="S95" i="13"/>
  <c r="R95" i="13"/>
  <c r="Q95" i="13"/>
  <c r="I95" i="13"/>
  <c r="H95" i="13"/>
  <c r="G95" i="13"/>
  <c r="F95" i="13"/>
  <c r="E95" i="13"/>
  <c r="D95" i="13"/>
  <c r="V95" i="13" s="1"/>
  <c r="W95" i="13" s="1"/>
  <c r="X94" i="13"/>
  <c r="S94" i="13"/>
  <c r="R94" i="13"/>
  <c r="Q94" i="13"/>
  <c r="I94" i="13"/>
  <c r="H94" i="13"/>
  <c r="G94" i="13"/>
  <c r="F94" i="13"/>
  <c r="D94" i="13"/>
  <c r="V94" i="13" s="1"/>
  <c r="W94" i="13" s="1"/>
  <c r="Y93" i="13"/>
  <c r="X93" i="13"/>
  <c r="S93" i="13"/>
  <c r="R93" i="13"/>
  <c r="Q93" i="13"/>
  <c r="I93" i="13"/>
  <c r="H93" i="13"/>
  <c r="G93" i="13"/>
  <c r="F93" i="13"/>
  <c r="D93" i="13"/>
  <c r="V93" i="13" s="1"/>
  <c r="W93" i="13" s="1"/>
  <c r="S91" i="13"/>
  <c r="R91" i="13"/>
  <c r="Q91" i="13"/>
  <c r="I91" i="13"/>
  <c r="H91" i="13"/>
  <c r="G91" i="13"/>
  <c r="F91" i="13"/>
  <c r="E91" i="13"/>
  <c r="D91" i="13"/>
  <c r="X90" i="13"/>
  <c r="S90" i="13"/>
  <c r="R90" i="13"/>
  <c r="Q90" i="13"/>
  <c r="I90" i="13"/>
  <c r="H90" i="13"/>
  <c r="G90" i="13"/>
  <c r="F90" i="13"/>
  <c r="D90" i="13"/>
  <c r="V90" i="13" s="1"/>
  <c r="W90" i="13" s="1"/>
  <c r="X89" i="13"/>
  <c r="V89" i="13"/>
  <c r="W89" i="13" s="1"/>
  <c r="S89" i="13"/>
  <c r="R89" i="13"/>
  <c r="Q89" i="13"/>
  <c r="I89" i="13"/>
  <c r="H89" i="13"/>
  <c r="G89" i="13"/>
  <c r="F89" i="13"/>
  <c r="E89" i="13"/>
  <c r="D89" i="13"/>
  <c r="X88" i="13"/>
  <c r="S88" i="13"/>
  <c r="R88" i="13"/>
  <c r="Q88" i="13"/>
  <c r="I88" i="13"/>
  <c r="H88" i="13"/>
  <c r="G88" i="13"/>
  <c r="F88" i="13"/>
  <c r="D88" i="13"/>
  <c r="V88" i="13" s="1"/>
  <c r="W88" i="13" s="1"/>
  <c r="X87" i="13"/>
  <c r="V87" i="13"/>
  <c r="W87" i="13" s="1"/>
  <c r="S87" i="13"/>
  <c r="R87" i="13"/>
  <c r="Q87" i="13"/>
  <c r="I87" i="13"/>
  <c r="H87" i="13"/>
  <c r="G87" i="13"/>
  <c r="F87" i="13"/>
  <c r="E87" i="13"/>
  <c r="D87" i="13"/>
  <c r="X86" i="13"/>
  <c r="S86" i="13"/>
  <c r="R86" i="13"/>
  <c r="Q86" i="13"/>
  <c r="I86" i="13"/>
  <c r="H86" i="13"/>
  <c r="G86" i="13"/>
  <c r="F86" i="13"/>
  <c r="D86" i="13"/>
  <c r="V86" i="13" s="1"/>
  <c r="W86" i="13" s="1"/>
  <c r="X85" i="13"/>
  <c r="V85" i="13"/>
  <c r="W85" i="13" s="1"/>
  <c r="S85" i="13"/>
  <c r="R85" i="13"/>
  <c r="Q85" i="13"/>
  <c r="I85" i="13"/>
  <c r="H85" i="13"/>
  <c r="G85" i="13"/>
  <c r="F85" i="13"/>
  <c r="E85" i="13"/>
  <c r="D85" i="13"/>
  <c r="Y84" i="13"/>
  <c r="X84" i="13"/>
  <c r="S84" i="13"/>
  <c r="R84" i="13"/>
  <c r="Q84" i="13"/>
  <c r="I84" i="13"/>
  <c r="H84" i="13"/>
  <c r="G84" i="13"/>
  <c r="F84" i="13"/>
  <c r="D84" i="13"/>
  <c r="V84" i="13" s="1"/>
  <c r="W84" i="13" s="1"/>
  <c r="S82" i="13"/>
  <c r="R82" i="13"/>
  <c r="Q82" i="13"/>
  <c r="I82" i="13"/>
  <c r="H82" i="13"/>
  <c r="G82" i="13"/>
  <c r="F82" i="13"/>
  <c r="D82" i="13"/>
  <c r="E82" i="13" s="1"/>
  <c r="X81" i="13"/>
  <c r="S81" i="13"/>
  <c r="R81" i="13"/>
  <c r="Q81" i="13"/>
  <c r="I81" i="13"/>
  <c r="H81" i="13"/>
  <c r="G81" i="13"/>
  <c r="F81" i="13"/>
  <c r="D81" i="13"/>
  <c r="V81" i="13" s="1"/>
  <c r="W81" i="13" s="1"/>
  <c r="X80" i="13"/>
  <c r="S80" i="13"/>
  <c r="R80" i="13"/>
  <c r="Q80" i="13"/>
  <c r="I80" i="13"/>
  <c r="H80" i="13"/>
  <c r="G80" i="13"/>
  <c r="F80" i="13"/>
  <c r="D80" i="13"/>
  <c r="V80" i="13" s="1"/>
  <c r="W80" i="13" s="1"/>
  <c r="X79" i="13"/>
  <c r="S79" i="13"/>
  <c r="R79" i="13"/>
  <c r="Q79" i="13"/>
  <c r="I79" i="13"/>
  <c r="H79" i="13"/>
  <c r="G79" i="13"/>
  <c r="F79" i="13"/>
  <c r="D79" i="13"/>
  <c r="V79" i="13" s="1"/>
  <c r="W79" i="13" s="1"/>
  <c r="X78" i="13"/>
  <c r="S78" i="13"/>
  <c r="R78" i="13"/>
  <c r="Q78" i="13"/>
  <c r="I78" i="13"/>
  <c r="H78" i="13"/>
  <c r="G78" i="13"/>
  <c r="F78" i="13"/>
  <c r="D78" i="13"/>
  <c r="V78" i="13" s="1"/>
  <c r="W78" i="13" s="1"/>
  <c r="X77" i="13"/>
  <c r="S77" i="13"/>
  <c r="R77" i="13"/>
  <c r="Q77" i="13"/>
  <c r="I77" i="13"/>
  <c r="H77" i="13"/>
  <c r="G77" i="13"/>
  <c r="F77" i="13"/>
  <c r="D77" i="13"/>
  <c r="V77" i="13" s="1"/>
  <c r="W77" i="13" s="1"/>
  <c r="X76" i="13"/>
  <c r="S76" i="13"/>
  <c r="R76" i="13"/>
  <c r="Q76" i="13"/>
  <c r="I76" i="13"/>
  <c r="H76" i="13"/>
  <c r="G76" i="13"/>
  <c r="F76" i="13"/>
  <c r="D76" i="13"/>
  <c r="V76" i="13" s="1"/>
  <c r="W76" i="13" s="1"/>
  <c r="Y75" i="13"/>
  <c r="X75" i="13"/>
  <c r="S75" i="13"/>
  <c r="R75" i="13"/>
  <c r="Q75" i="13"/>
  <c r="I75" i="13"/>
  <c r="H75" i="13"/>
  <c r="G75" i="13"/>
  <c r="F75" i="13"/>
  <c r="D75" i="13"/>
  <c r="V75" i="13" s="1"/>
  <c r="W75" i="13" s="1"/>
  <c r="S70" i="13"/>
  <c r="R70" i="13"/>
  <c r="Q70" i="13"/>
  <c r="I70" i="13"/>
  <c r="H70" i="13"/>
  <c r="G70" i="13"/>
  <c r="F70" i="13"/>
  <c r="D70" i="13"/>
  <c r="E70" i="13" s="1"/>
  <c r="X69" i="13"/>
  <c r="S69" i="13"/>
  <c r="R69" i="13"/>
  <c r="Q69" i="13"/>
  <c r="I69" i="13"/>
  <c r="H69" i="13"/>
  <c r="G69" i="13"/>
  <c r="F69" i="13"/>
  <c r="D69" i="13"/>
  <c r="V69" i="13" s="1"/>
  <c r="W69" i="13" s="1"/>
  <c r="X68" i="13"/>
  <c r="S68" i="13"/>
  <c r="R68" i="13"/>
  <c r="Q68" i="13"/>
  <c r="I68" i="13"/>
  <c r="H68" i="13"/>
  <c r="G68" i="13"/>
  <c r="F68" i="13"/>
  <c r="D68" i="13"/>
  <c r="V68" i="13" s="1"/>
  <c r="W68" i="13" s="1"/>
  <c r="X67" i="13"/>
  <c r="S67" i="13"/>
  <c r="R67" i="13"/>
  <c r="Q67" i="13"/>
  <c r="I67" i="13"/>
  <c r="H67" i="13"/>
  <c r="G67" i="13"/>
  <c r="F67" i="13"/>
  <c r="D67" i="13"/>
  <c r="V67" i="13" s="1"/>
  <c r="W67" i="13" s="1"/>
  <c r="X66" i="13"/>
  <c r="S66" i="13"/>
  <c r="R66" i="13"/>
  <c r="Q66" i="13"/>
  <c r="I66" i="13"/>
  <c r="H66" i="13"/>
  <c r="G66" i="13"/>
  <c r="F66" i="13"/>
  <c r="D66" i="13"/>
  <c r="V66" i="13" s="1"/>
  <c r="W66" i="13" s="1"/>
  <c r="X65" i="13"/>
  <c r="S65" i="13"/>
  <c r="R65" i="13"/>
  <c r="Q65" i="13"/>
  <c r="I65" i="13"/>
  <c r="H65" i="13"/>
  <c r="G65" i="13"/>
  <c r="F65" i="13"/>
  <c r="D65" i="13"/>
  <c r="V65" i="13" s="1"/>
  <c r="W65" i="13" s="1"/>
  <c r="X64" i="13"/>
  <c r="S64" i="13"/>
  <c r="R64" i="13"/>
  <c r="Q64" i="13"/>
  <c r="I64" i="13"/>
  <c r="H64" i="13"/>
  <c r="G64" i="13"/>
  <c r="F64" i="13"/>
  <c r="D64" i="13"/>
  <c r="V64" i="13" s="1"/>
  <c r="W64" i="13" s="1"/>
  <c r="Y63" i="13"/>
  <c r="X63" i="13"/>
  <c r="S63" i="13"/>
  <c r="R63" i="13"/>
  <c r="Q63" i="13"/>
  <c r="I63" i="13"/>
  <c r="H63" i="13"/>
  <c r="G63" i="13"/>
  <c r="F63" i="13"/>
  <c r="D63" i="13"/>
  <c r="V63" i="13" s="1"/>
  <c r="W63" i="13" s="1"/>
  <c r="S61" i="13"/>
  <c r="R61" i="13"/>
  <c r="Q61" i="13"/>
  <c r="I61" i="13"/>
  <c r="H61" i="13"/>
  <c r="G61" i="13"/>
  <c r="F61" i="13"/>
  <c r="D61" i="13"/>
  <c r="E61" i="13" s="1"/>
  <c r="X60" i="13"/>
  <c r="S60" i="13"/>
  <c r="R60" i="13"/>
  <c r="Q60" i="13"/>
  <c r="I60" i="13"/>
  <c r="H60" i="13"/>
  <c r="G60" i="13"/>
  <c r="F60" i="13"/>
  <c r="D60" i="13"/>
  <c r="V60" i="13" s="1"/>
  <c r="W60" i="13" s="1"/>
  <c r="X59" i="13"/>
  <c r="S59" i="13"/>
  <c r="R59" i="13"/>
  <c r="Q59" i="13"/>
  <c r="I59" i="13"/>
  <c r="H59" i="13"/>
  <c r="G59" i="13"/>
  <c r="F59" i="13"/>
  <c r="D59" i="13"/>
  <c r="V59" i="13" s="1"/>
  <c r="W59" i="13" s="1"/>
  <c r="X58" i="13"/>
  <c r="S58" i="13"/>
  <c r="R58" i="13"/>
  <c r="Q58" i="13"/>
  <c r="I58" i="13"/>
  <c r="H58" i="13"/>
  <c r="G58" i="13"/>
  <c r="F58" i="13"/>
  <c r="D58" i="13"/>
  <c r="V58" i="13" s="1"/>
  <c r="W58" i="13" s="1"/>
  <c r="X57" i="13"/>
  <c r="S57" i="13"/>
  <c r="R57" i="13"/>
  <c r="Q57" i="13"/>
  <c r="I57" i="13"/>
  <c r="H57" i="13"/>
  <c r="G57" i="13"/>
  <c r="F57" i="13"/>
  <c r="D57" i="13"/>
  <c r="V57" i="13" s="1"/>
  <c r="W57" i="13" s="1"/>
  <c r="X56" i="13"/>
  <c r="S56" i="13"/>
  <c r="R56" i="13"/>
  <c r="Q56" i="13"/>
  <c r="I56" i="13"/>
  <c r="H56" i="13"/>
  <c r="G56" i="13"/>
  <c r="F56" i="13"/>
  <c r="D56" i="13"/>
  <c r="V56" i="13" s="1"/>
  <c r="W56" i="13" s="1"/>
  <c r="X55" i="13"/>
  <c r="S55" i="13"/>
  <c r="R55" i="13"/>
  <c r="Q55" i="13"/>
  <c r="I55" i="13"/>
  <c r="H55" i="13"/>
  <c r="G55" i="13"/>
  <c r="F55" i="13"/>
  <c r="D55" i="13"/>
  <c r="V55" i="13" s="1"/>
  <c r="W55" i="13" s="1"/>
  <c r="Y54" i="13"/>
  <c r="X54" i="13"/>
  <c r="S54" i="13"/>
  <c r="R54" i="13"/>
  <c r="Q54" i="13"/>
  <c r="I54" i="13"/>
  <c r="H54" i="13"/>
  <c r="G54" i="13"/>
  <c r="F54" i="13"/>
  <c r="D54" i="13"/>
  <c r="V54" i="13" s="1"/>
  <c r="W54" i="13" s="1"/>
  <c r="S52" i="13"/>
  <c r="R52" i="13"/>
  <c r="Q52" i="13"/>
  <c r="I52" i="13"/>
  <c r="H52" i="13"/>
  <c r="G52" i="13"/>
  <c r="F52" i="13"/>
  <c r="D52" i="13"/>
  <c r="E52" i="13" s="1"/>
  <c r="X51" i="13"/>
  <c r="S51" i="13"/>
  <c r="R51" i="13"/>
  <c r="Q51" i="13"/>
  <c r="I51" i="13"/>
  <c r="H51" i="13"/>
  <c r="G51" i="13"/>
  <c r="F51" i="13"/>
  <c r="D51" i="13"/>
  <c r="V51" i="13" s="1"/>
  <c r="W51" i="13" s="1"/>
  <c r="X50" i="13"/>
  <c r="S50" i="13"/>
  <c r="R50" i="13"/>
  <c r="Q50" i="13"/>
  <c r="I50" i="13"/>
  <c r="H50" i="13"/>
  <c r="G50" i="13"/>
  <c r="F50" i="13"/>
  <c r="D50" i="13"/>
  <c r="V50" i="13" s="1"/>
  <c r="W50" i="13" s="1"/>
  <c r="X49" i="13"/>
  <c r="S49" i="13"/>
  <c r="R49" i="13"/>
  <c r="Q49" i="13"/>
  <c r="I49" i="13"/>
  <c r="H49" i="13"/>
  <c r="G49" i="13"/>
  <c r="F49" i="13"/>
  <c r="D49" i="13"/>
  <c r="V49" i="13" s="1"/>
  <c r="W49" i="13" s="1"/>
  <c r="X48" i="13"/>
  <c r="S48" i="13"/>
  <c r="R48" i="13"/>
  <c r="Q48" i="13"/>
  <c r="I48" i="13"/>
  <c r="H48" i="13"/>
  <c r="G48" i="13"/>
  <c r="F48" i="13"/>
  <c r="D48" i="13"/>
  <c r="V48" i="13" s="1"/>
  <c r="W48" i="13" s="1"/>
  <c r="X47" i="13"/>
  <c r="S47" i="13"/>
  <c r="R47" i="13"/>
  <c r="Q47" i="13"/>
  <c r="I47" i="13"/>
  <c r="H47" i="13"/>
  <c r="G47" i="13"/>
  <c r="F47" i="13"/>
  <c r="D47" i="13"/>
  <c r="V47" i="13" s="1"/>
  <c r="W47" i="13" s="1"/>
  <c r="X46" i="13"/>
  <c r="S46" i="13"/>
  <c r="R46" i="13"/>
  <c r="Q46" i="13"/>
  <c r="I46" i="13"/>
  <c r="H46" i="13"/>
  <c r="G46" i="13"/>
  <c r="F46" i="13"/>
  <c r="D46" i="13"/>
  <c r="V46" i="13" s="1"/>
  <c r="W46" i="13" s="1"/>
  <c r="Y45" i="13"/>
  <c r="X45" i="13"/>
  <c r="S45" i="13"/>
  <c r="R45" i="13"/>
  <c r="Q45" i="13"/>
  <c r="I45" i="13"/>
  <c r="H45" i="13"/>
  <c r="G45" i="13"/>
  <c r="F45" i="13"/>
  <c r="D45" i="13"/>
  <c r="V45" i="13" s="1"/>
  <c r="W45" i="13" s="1"/>
  <c r="S43" i="13"/>
  <c r="R43" i="13"/>
  <c r="Q43" i="13"/>
  <c r="I43" i="13"/>
  <c r="H43" i="13"/>
  <c r="G43" i="13"/>
  <c r="F43" i="13"/>
  <c r="D43" i="13"/>
  <c r="E43" i="13" s="1"/>
  <c r="X42" i="13"/>
  <c r="S42" i="13"/>
  <c r="R42" i="13"/>
  <c r="Q42" i="13"/>
  <c r="I42" i="13"/>
  <c r="H42" i="13"/>
  <c r="G42" i="13"/>
  <c r="F42" i="13"/>
  <c r="D42" i="13"/>
  <c r="V42" i="13" s="1"/>
  <c r="W42" i="13" s="1"/>
  <c r="X41" i="13"/>
  <c r="S41" i="13"/>
  <c r="R41" i="13"/>
  <c r="Q41" i="13"/>
  <c r="I41" i="13"/>
  <c r="H41" i="13"/>
  <c r="G41" i="13"/>
  <c r="F41" i="13"/>
  <c r="D41" i="13"/>
  <c r="V41" i="13" s="1"/>
  <c r="W41" i="13" s="1"/>
  <c r="X40" i="13"/>
  <c r="S40" i="13"/>
  <c r="R40" i="13"/>
  <c r="Q40" i="13"/>
  <c r="I40" i="13"/>
  <c r="H40" i="13"/>
  <c r="G40" i="13"/>
  <c r="F40" i="13"/>
  <c r="D40" i="13"/>
  <c r="V40" i="13" s="1"/>
  <c r="W40" i="13" s="1"/>
  <c r="X39" i="13"/>
  <c r="S39" i="13"/>
  <c r="R39" i="13"/>
  <c r="Q39" i="13"/>
  <c r="I39" i="13"/>
  <c r="H39" i="13"/>
  <c r="G39" i="13"/>
  <c r="F39" i="13"/>
  <c r="D39" i="13"/>
  <c r="V39" i="13" s="1"/>
  <c r="W39" i="13" s="1"/>
  <c r="X38" i="13"/>
  <c r="S38" i="13"/>
  <c r="R38" i="13"/>
  <c r="Q38" i="13"/>
  <c r="I38" i="13"/>
  <c r="H38" i="13"/>
  <c r="G38" i="13"/>
  <c r="F38" i="13"/>
  <c r="D38" i="13"/>
  <c r="V38" i="13" s="1"/>
  <c r="W38" i="13" s="1"/>
  <c r="X37" i="13"/>
  <c r="S37" i="13"/>
  <c r="R37" i="13"/>
  <c r="Q37" i="13"/>
  <c r="I37" i="13"/>
  <c r="H37" i="13"/>
  <c r="G37" i="13"/>
  <c r="F37" i="13"/>
  <c r="D37" i="13"/>
  <c r="V37" i="13" s="1"/>
  <c r="W37" i="13" s="1"/>
  <c r="Y36" i="13"/>
  <c r="X36" i="13"/>
  <c r="S36" i="13"/>
  <c r="R36" i="13"/>
  <c r="Q36" i="13"/>
  <c r="I36" i="13"/>
  <c r="H36" i="13"/>
  <c r="G36" i="13"/>
  <c r="F36" i="13"/>
  <c r="D36" i="13"/>
  <c r="V36" i="13" s="1"/>
  <c r="W36" i="13" s="1"/>
  <c r="S34" i="13"/>
  <c r="R34" i="13"/>
  <c r="Q34" i="13"/>
  <c r="I34" i="13"/>
  <c r="H34" i="13"/>
  <c r="G34" i="13"/>
  <c r="F34" i="13"/>
  <c r="D34" i="13"/>
  <c r="E34" i="13" s="1"/>
  <c r="X33" i="13"/>
  <c r="S33" i="13"/>
  <c r="R33" i="13"/>
  <c r="Q33" i="13"/>
  <c r="I33" i="13"/>
  <c r="H33" i="13"/>
  <c r="G33" i="13"/>
  <c r="F33" i="13"/>
  <c r="D33" i="13"/>
  <c r="V33" i="13" s="1"/>
  <c r="W33" i="13" s="1"/>
  <c r="X32" i="13"/>
  <c r="S32" i="13"/>
  <c r="R32" i="13"/>
  <c r="Q32" i="13"/>
  <c r="I32" i="13"/>
  <c r="H32" i="13"/>
  <c r="G32" i="13"/>
  <c r="F32" i="13"/>
  <c r="D32" i="13"/>
  <c r="V32" i="13" s="1"/>
  <c r="W32" i="13" s="1"/>
  <c r="X31" i="13"/>
  <c r="S31" i="13"/>
  <c r="R31" i="13"/>
  <c r="Q31" i="13"/>
  <c r="I31" i="13"/>
  <c r="H31" i="13"/>
  <c r="G31" i="13"/>
  <c r="F31" i="13"/>
  <c r="D31" i="13"/>
  <c r="V31" i="13" s="1"/>
  <c r="W31" i="13" s="1"/>
  <c r="X30" i="13"/>
  <c r="S30" i="13"/>
  <c r="R30" i="13"/>
  <c r="Q30" i="13"/>
  <c r="I30" i="13"/>
  <c r="H30" i="13"/>
  <c r="G30" i="13"/>
  <c r="F30" i="13"/>
  <c r="D30" i="13"/>
  <c r="V30" i="13" s="1"/>
  <c r="W30" i="13" s="1"/>
  <c r="X29" i="13"/>
  <c r="S29" i="13"/>
  <c r="R29" i="13"/>
  <c r="Q29" i="13"/>
  <c r="I29" i="13"/>
  <c r="H29" i="13"/>
  <c r="G29" i="13"/>
  <c r="F29" i="13"/>
  <c r="D29" i="13"/>
  <c r="V29" i="13" s="1"/>
  <c r="W29" i="13" s="1"/>
  <c r="X28" i="13"/>
  <c r="S28" i="13"/>
  <c r="R28" i="13"/>
  <c r="Q28" i="13"/>
  <c r="I28" i="13"/>
  <c r="H28" i="13"/>
  <c r="G28" i="13"/>
  <c r="F28" i="13"/>
  <c r="D28" i="13"/>
  <c r="V28" i="13" s="1"/>
  <c r="W28" i="13" s="1"/>
  <c r="Y27" i="13"/>
  <c r="X27" i="13"/>
  <c r="S27" i="13"/>
  <c r="R27" i="13"/>
  <c r="Q27" i="13"/>
  <c r="I27" i="13"/>
  <c r="H27" i="13"/>
  <c r="G27" i="13"/>
  <c r="F27" i="13"/>
  <c r="D27" i="13"/>
  <c r="V27" i="13" s="1"/>
  <c r="W27" i="13" s="1"/>
  <c r="S25" i="13"/>
  <c r="R25" i="13"/>
  <c r="Q25" i="13"/>
  <c r="I25" i="13"/>
  <c r="H25" i="13"/>
  <c r="G25" i="13"/>
  <c r="F25" i="13"/>
  <c r="D25" i="13"/>
  <c r="E25" i="13" s="1"/>
  <c r="X24" i="13"/>
  <c r="V24" i="13"/>
  <c r="W24" i="13" s="1"/>
  <c r="S24" i="13"/>
  <c r="R24" i="13"/>
  <c r="Q24" i="13"/>
  <c r="I24" i="13"/>
  <c r="H24" i="13"/>
  <c r="G24" i="13"/>
  <c r="F24" i="13"/>
  <c r="E24" i="13"/>
  <c r="D24" i="13"/>
  <c r="X23" i="13"/>
  <c r="S23" i="13"/>
  <c r="R23" i="13"/>
  <c r="Q23" i="13"/>
  <c r="I23" i="13"/>
  <c r="H23" i="13"/>
  <c r="G23" i="13"/>
  <c r="F23" i="13"/>
  <c r="D23" i="13"/>
  <c r="V23" i="13" s="1"/>
  <c r="W23" i="13" s="1"/>
  <c r="X22" i="13"/>
  <c r="V22" i="13"/>
  <c r="W22" i="13" s="1"/>
  <c r="S22" i="13"/>
  <c r="R22" i="13"/>
  <c r="Q22" i="13"/>
  <c r="I22" i="13"/>
  <c r="H22" i="13"/>
  <c r="G22" i="13"/>
  <c r="F22" i="13"/>
  <c r="E22" i="13"/>
  <c r="D22" i="13"/>
  <c r="X21" i="13"/>
  <c r="S21" i="13"/>
  <c r="R21" i="13"/>
  <c r="Q21" i="13"/>
  <c r="I21" i="13"/>
  <c r="H21" i="13"/>
  <c r="G21" i="13"/>
  <c r="F21" i="13"/>
  <c r="D21" i="13"/>
  <c r="V21" i="13" s="1"/>
  <c r="W21" i="13" s="1"/>
  <c r="X20" i="13"/>
  <c r="S20" i="13"/>
  <c r="R20" i="13"/>
  <c r="Q20" i="13"/>
  <c r="I20" i="13"/>
  <c r="H20" i="13"/>
  <c r="G20" i="13"/>
  <c r="F20" i="13"/>
  <c r="D20" i="13"/>
  <c r="V20" i="13" s="1"/>
  <c r="W20" i="13" s="1"/>
  <c r="X19" i="13"/>
  <c r="S19" i="13"/>
  <c r="R19" i="13"/>
  <c r="Q19" i="13"/>
  <c r="I19" i="13"/>
  <c r="H19" i="13"/>
  <c r="G19" i="13"/>
  <c r="F19" i="13"/>
  <c r="D19" i="13"/>
  <c r="V19" i="13" s="1"/>
  <c r="W19" i="13" s="1"/>
  <c r="Y18" i="13"/>
  <c r="X18" i="13"/>
  <c r="S18" i="13"/>
  <c r="R18" i="13"/>
  <c r="Q18" i="13"/>
  <c r="I18" i="13"/>
  <c r="H18" i="13"/>
  <c r="G18" i="13"/>
  <c r="F18" i="13"/>
  <c r="D18" i="13"/>
  <c r="V18" i="13" s="1"/>
  <c r="W18" i="13" s="1"/>
  <c r="F10" i="13"/>
  <c r="G10" i="13"/>
  <c r="H10" i="13"/>
  <c r="I10" i="13"/>
  <c r="F11" i="13"/>
  <c r="G11" i="13"/>
  <c r="H11" i="13"/>
  <c r="I11" i="13"/>
  <c r="F12" i="13"/>
  <c r="G12" i="13"/>
  <c r="H12" i="13"/>
  <c r="I12" i="13"/>
  <c r="F13" i="13"/>
  <c r="G13" i="13"/>
  <c r="H13" i="13"/>
  <c r="I13" i="13"/>
  <c r="F14" i="13"/>
  <c r="G14" i="13"/>
  <c r="H14" i="13"/>
  <c r="I14" i="13"/>
  <c r="F15" i="13"/>
  <c r="G15" i="13"/>
  <c r="H15" i="13"/>
  <c r="I15" i="13"/>
  <c r="F16" i="13"/>
  <c r="G16" i="13"/>
  <c r="H16" i="13"/>
  <c r="I16" i="13"/>
  <c r="D9" i="13"/>
  <c r="E9" i="13" s="1"/>
  <c r="I9" i="13"/>
  <c r="H9" i="13"/>
  <c r="F9" i="13"/>
  <c r="G9" i="13"/>
  <c r="H120" i="13"/>
  <c r="S10" i="13"/>
  <c r="S11" i="13"/>
  <c r="S12" i="13"/>
  <c r="S13" i="13"/>
  <c r="S14" i="13"/>
  <c r="S15" i="13"/>
  <c r="S9" i="13"/>
  <c r="S8" i="13" s="1"/>
  <c r="N8" i="13"/>
  <c r="O8" i="13"/>
  <c r="P8" i="13"/>
  <c r="T8" i="13"/>
  <c r="U8" i="13"/>
  <c r="M8" i="13"/>
  <c r="J8" i="13"/>
  <c r="S16" i="13"/>
  <c r="R16" i="13"/>
  <c r="Q16" i="13"/>
  <c r="D16" i="13"/>
  <c r="E16" i="13" s="1"/>
  <c r="M229" i="13"/>
  <c r="N229" i="13"/>
  <c r="O229" i="13"/>
  <c r="P229" i="13"/>
  <c r="M230" i="13"/>
  <c r="N230" i="13"/>
  <c r="O230" i="13"/>
  <c r="P230" i="13"/>
  <c r="M231" i="13"/>
  <c r="N231" i="13"/>
  <c r="O231" i="13"/>
  <c r="P231" i="13"/>
  <c r="M232" i="13"/>
  <c r="N232" i="13"/>
  <c r="O232" i="13"/>
  <c r="P232" i="13"/>
  <c r="M233" i="13"/>
  <c r="N233" i="13"/>
  <c r="O233" i="13"/>
  <c r="P233" i="13"/>
  <c r="N234" i="13"/>
  <c r="O234" i="13"/>
  <c r="P234" i="13"/>
  <c r="N228" i="13"/>
  <c r="O228" i="13"/>
  <c r="P228" i="13"/>
  <c r="L201" i="13"/>
  <c r="L200" i="13"/>
  <c r="L199" i="13"/>
  <c r="L198" i="13"/>
  <c r="L197" i="13"/>
  <c r="L196" i="13"/>
  <c r="N194" i="13"/>
  <c r="M194" i="13"/>
  <c r="O92" i="13"/>
  <c r="O161" i="13" s="1"/>
  <c r="T92" i="13"/>
  <c r="L92" i="13"/>
  <c r="J92" i="13"/>
  <c r="J161" i="13" s="1"/>
  <c r="J83" i="13"/>
  <c r="L225" i="13"/>
  <c r="L224" i="13"/>
  <c r="L223" i="13"/>
  <c r="L222" i="13"/>
  <c r="L221" i="13"/>
  <c r="L220" i="13"/>
  <c r="M218" i="13"/>
  <c r="L217" i="13"/>
  <c r="L216" i="13"/>
  <c r="L215" i="13"/>
  <c r="L214" i="13"/>
  <c r="L213" i="13"/>
  <c r="L212" i="13"/>
  <c r="O210" i="13"/>
  <c r="N210" i="13"/>
  <c r="M210" i="13"/>
  <c r="L193" i="13"/>
  <c r="L192" i="13"/>
  <c r="L191" i="13"/>
  <c r="L190" i="13"/>
  <c r="L189" i="13"/>
  <c r="L188" i="13"/>
  <c r="N186" i="13"/>
  <c r="M186" i="13"/>
  <c r="L209" i="13"/>
  <c r="L208" i="13"/>
  <c r="L207" i="13"/>
  <c r="L206" i="13"/>
  <c r="L205" i="13"/>
  <c r="L204" i="13"/>
  <c r="M202" i="13"/>
  <c r="L185" i="13"/>
  <c r="L184" i="13"/>
  <c r="L183" i="13"/>
  <c r="L182" i="13"/>
  <c r="L181" i="13"/>
  <c r="L179" i="13"/>
  <c r="N177" i="13"/>
  <c r="L176" i="13"/>
  <c r="L175" i="13"/>
  <c r="L174" i="13"/>
  <c r="L173" i="13"/>
  <c r="L172" i="13"/>
  <c r="L171" i="13"/>
  <c r="N169" i="13"/>
  <c r="M169" i="13"/>
  <c r="S165" i="13"/>
  <c r="S164" i="13"/>
  <c r="S163" i="13"/>
  <c r="S162" i="13"/>
  <c r="S160" i="13"/>
  <c r="S159" i="13"/>
  <c r="S158" i="13"/>
  <c r="Q157" i="13"/>
  <c r="I157" i="13"/>
  <c r="H157" i="13"/>
  <c r="G157" i="13"/>
  <c r="F157" i="13"/>
  <c r="E157" i="13"/>
  <c r="D157" i="13"/>
  <c r="I147" i="13"/>
  <c r="H147" i="13"/>
  <c r="G147" i="13"/>
  <c r="F147" i="13"/>
  <c r="E147" i="13"/>
  <c r="L138" i="13"/>
  <c r="J138" i="13"/>
  <c r="J164" i="13" s="1"/>
  <c r="I138" i="13"/>
  <c r="H138" i="13"/>
  <c r="G138" i="13"/>
  <c r="F138" i="13"/>
  <c r="M129" i="13"/>
  <c r="M163" i="13" s="1"/>
  <c r="P129" i="13"/>
  <c r="P163" i="13" s="1"/>
  <c r="L129" i="13"/>
  <c r="J129" i="13"/>
  <c r="J163" i="13" s="1"/>
  <c r="I129" i="13"/>
  <c r="H129" i="13"/>
  <c r="G129" i="13"/>
  <c r="D129" i="13"/>
  <c r="S120" i="13"/>
  <c r="N120" i="13"/>
  <c r="N160" i="13" s="1"/>
  <c r="M120" i="13"/>
  <c r="M160" i="13" s="1"/>
  <c r="L120" i="13"/>
  <c r="J120" i="13"/>
  <c r="J160" i="13" s="1"/>
  <c r="I120" i="13"/>
  <c r="G120" i="13"/>
  <c r="M101" i="13"/>
  <c r="M162" i="13" s="1"/>
  <c r="T101" i="13"/>
  <c r="L101" i="13"/>
  <c r="J101" i="13"/>
  <c r="J162" i="13" s="1"/>
  <c r="T83" i="13"/>
  <c r="L83" i="13"/>
  <c r="T74" i="13"/>
  <c r="L74" i="13"/>
  <c r="J74" i="13"/>
  <c r="X73" i="13"/>
  <c r="S73" i="13"/>
  <c r="R73" i="13"/>
  <c r="Q73" i="13"/>
  <c r="D73" i="13"/>
  <c r="X72" i="13"/>
  <c r="S72" i="13"/>
  <c r="R72" i="13"/>
  <c r="Q72" i="13"/>
  <c r="D72" i="13"/>
  <c r="V71" i="13"/>
  <c r="T62" i="13"/>
  <c r="L62" i="13"/>
  <c r="J62" i="13"/>
  <c r="T53" i="13"/>
  <c r="L53" i="13"/>
  <c r="J53" i="13"/>
  <c r="L44" i="13"/>
  <c r="J44" i="13"/>
  <c r="J35" i="13"/>
  <c r="L26" i="13"/>
  <c r="J26" i="13"/>
  <c r="T17" i="13"/>
  <c r="L17" i="13"/>
  <c r="J17" i="13"/>
  <c r="X15" i="13"/>
  <c r="R15" i="13"/>
  <c r="Q15" i="13"/>
  <c r="D15" i="13"/>
  <c r="V15" i="13" s="1"/>
  <c r="W15" i="13" s="1"/>
  <c r="X14" i="13"/>
  <c r="R14" i="13"/>
  <c r="Q14" i="13"/>
  <c r="D14" i="13"/>
  <c r="V14" i="13" s="1"/>
  <c r="W14" i="13" s="1"/>
  <c r="X13" i="13"/>
  <c r="R13" i="13"/>
  <c r="Q13" i="13"/>
  <c r="D13" i="13"/>
  <c r="V13" i="13" s="1"/>
  <c r="W13" i="13" s="1"/>
  <c r="X12" i="13"/>
  <c r="R12" i="13"/>
  <c r="Q12" i="13"/>
  <c r="D12" i="13"/>
  <c r="V12" i="13" s="1"/>
  <c r="W12" i="13" s="1"/>
  <c r="X11" i="13"/>
  <c r="R11" i="13"/>
  <c r="Q11" i="13"/>
  <c r="D11" i="13"/>
  <c r="V11" i="13" s="1"/>
  <c r="W11" i="13" s="1"/>
  <c r="X10" i="13"/>
  <c r="R10" i="13"/>
  <c r="Q10" i="13"/>
  <c r="D10" i="13"/>
  <c r="V10" i="13" s="1"/>
  <c r="W10" i="13" s="1"/>
  <c r="Y9" i="13"/>
  <c r="X9" i="13"/>
  <c r="R9" i="13"/>
  <c r="Q9" i="13"/>
  <c r="Q8" i="13" s="1"/>
  <c r="E20" i="13" l="1"/>
  <c r="E46" i="13"/>
  <c r="E48" i="13"/>
  <c r="E50" i="13"/>
  <c r="E37" i="13"/>
  <c r="E39" i="13"/>
  <c r="E41" i="13"/>
  <c r="E18" i="13"/>
  <c r="E64" i="13"/>
  <c r="E66" i="13"/>
  <c r="E68" i="13"/>
  <c r="E77" i="13"/>
  <c r="E79" i="13"/>
  <c r="E81" i="13"/>
  <c r="E102" i="13"/>
  <c r="E19" i="13"/>
  <c r="E23" i="13"/>
  <c r="E38" i="13"/>
  <c r="E42" i="13"/>
  <c r="E45" i="13"/>
  <c r="E47" i="13"/>
  <c r="E51" i="13"/>
  <c r="E63" i="13"/>
  <c r="E67" i="13"/>
  <c r="E76" i="13"/>
  <c r="E80" i="13"/>
  <c r="E86" i="13"/>
  <c r="E90" i="13"/>
  <c r="E96" i="13"/>
  <c r="E105" i="13"/>
  <c r="E113" i="13"/>
  <c r="E117" i="13"/>
  <c r="E21" i="13"/>
  <c r="E40" i="13"/>
  <c r="E49" i="13"/>
  <c r="E65" i="13"/>
  <c r="E69" i="13"/>
  <c r="E78" i="13"/>
  <c r="E88" i="13"/>
  <c r="E94" i="13"/>
  <c r="E98" i="13"/>
  <c r="E103" i="13"/>
  <c r="E107" i="13"/>
  <c r="R111" i="13"/>
  <c r="E115" i="13"/>
  <c r="L158" i="13"/>
  <c r="E112" i="13"/>
  <c r="E111" i="13" s="1"/>
  <c r="E129" i="13"/>
  <c r="E93" i="13"/>
  <c r="E84" i="13"/>
  <c r="E75" i="13"/>
  <c r="E55" i="13"/>
  <c r="E56" i="13"/>
  <c r="E57" i="13"/>
  <c r="E58" i="13"/>
  <c r="E59" i="13"/>
  <c r="E60" i="13"/>
  <c r="E54" i="13"/>
  <c r="E36" i="13"/>
  <c r="E28" i="13"/>
  <c r="E29" i="13"/>
  <c r="E30" i="13"/>
  <c r="E31" i="13"/>
  <c r="E32" i="13"/>
  <c r="E33" i="13"/>
  <c r="E27" i="13"/>
  <c r="E120" i="13"/>
  <c r="E138" i="13"/>
  <c r="D92" i="13"/>
  <c r="V92" i="13" s="1"/>
  <c r="W92" i="13" s="1"/>
  <c r="D62" i="13"/>
  <c r="V62" i="13" s="1"/>
  <c r="W62" i="13" s="1"/>
  <c r="S110" i="13"/>
  <c r="S129" i="13"/>
  <c r="N92" i="13"/>
  <c r="D8" i="13"/>
  <c r="E8" i="13" s="1"/>
  <c r="E12" i="13"/>
  <c r="L8" i="13"/>
  <c r="E15" i="13"/>
  <c r="E11" i="13"/>
  <c r="R8" i="13"/>
  <c r="E14" i="13"/>
  <c r="E10" i="13"/>
  <c r="V9" i="13"/>
  <c r="W9" i="13" s="1"/>
  <c r="E13" i="13"/>
  <c r="S101" i="13"/>
  <c r="R120" i="13"/>
  <c r="R129" i="13"/>
  <c r="Q83" i="13"/>
  <c r="Q147" i="13" s="1"/>
  <c r="R53" i="13"/>
  <c r="S138" i="13"/>
  <c r="P242" i="13"/>
  <c r="N240" i="13"/>
  <c r="P245" i="13"/>
  <c r="O242" i="13"/>
  <c r="P177" i="13"/>
  <c r="O177" i="13"/>
  <c r="M92" i="13"/>
  <c r="L71" i="13"/>
  <c r="X71" i="13" s="1"/>
  <c r="D74" i="13"/>
  <c r="V74" i="13" s="1"/>
  <c r="W74" i="13" s="1"/>
  <c r="O169" i="13"/>
  <c r="O194" i="13"/>
  <c r="X17" i="13"/>
  <c r="X62" i="13"/>
  <c r="Q74" i="13"/>
  <c r="Q138" i="13" s="1"/>
  <c r="X101" i="13"/>
  <c r="H92" i="13"/>
  <c r="T35" i="13"/>
  <c r="D35" i="13" s="1"/>
  <c r="O129" i="13"/>
  <c r="O163" i="13" s="1"/>
  <c r="P194" i="13"/>
  <c r="R92" i="13"/>
  <c r="M240" i="13"/>
  <c r="Q62" i="13"/>
  <c r="R138" i="13"/>
  <c r="N202" i="13"/>
  <c r="P210" i="13"/>
  <c r="L210" i="13" s="1"/>
  <c r="R74" i="13"/>
  <c r="R83" i="13"/>
  <c r="X92" i="13"/>
  <c r="P92" i="13"/>
  <c r="D101" i="13"/>
  <c r="V101" i="13" s="1"/>
  <c r="W101" i="13" s="1"/>
  <c r="S74" i="13"/>
  <c r="N244" i="13"/>
  <c r="N138" i="13"/>
  <c r="N164" i="13" s="1"/>
  <c r="N243" i="13"/>
  <c r="L229" i="13"/>
  <c r="L233" i="13"/>
  <c r="L244" i="13" s="1"/>
  <c r="O243" i="13"/>
  <c r="E92" i="13"/>
  <c r="Q92" i="13"/>
  <c r="S92" i="13"/>
  <c r="O138" i="13"/>
  <c r="O164" i="13" s="1"/>
  <c r="P138" i="13"/>
  <c r="P164" i="13" s="1"/>
  <c r="O202" i="13"/>
  <c r="P202" i="13"/>
  <c r="O241" i="13"/>
  <c r="Q17" i="13"/>
  <c r="E62" i="13"/>
  <c r="R62" i="13"/>
  <c r="P120" i="13"/>
  <c r="P160" i="13" s="1"/>
  <c r="O244" i="13"/>
  <c r="L203" i="13"/>
  <c r="N218" i="13"/>
  <c r="S17" i="13"/>
  <c r="L35" i="13"/>
  <c r="Q53" i="13"/>
  <c r="S62" i="13"/>
  <c r="P240" i="13"/>
  <c r="L234" i="13"/>
  <c r="R17" i="13"/>
  <c r="R101" i="13"/>
  <c r="N129" i="13"/>
  <c r="N163" i="13" s="1"/>
  <c r="P241" i="13"/>
  <c r="N245" i="13"/>
  <c r="M245" i="13"/>
  <c r="V72" i="13"/>
  <c r="W72" i="13" s="1"/>
  <c r="E72" i="13"/>
  <c r="S26" i="13"/>
  <c r="R26" i="13"/>
  <c r="S44" i="13"/>
  <c r="R44" i="13"/>
  <c r="D83" i="13"/>
  <c r="S83" i="13"/>
  <c r="N241" i="13"/>
  <c r="J7" i="13"/>
  <c r="J159" i="13" s="1"/>
  <c r="J165" i="13" s="1"/>
  <c r="J157" i="13" s="1"/>
  <c r="D17" i="13"/>
  <c r="T26" i="13"/>
  <c r="D26" i="13" s="1"/>
  <c r="T44" i="13"/>
  <c r="D44" i="13" s="1"/>
  <c r="D53" i="13"/>
  <c r="J71" i="13"/>
  <c r="X83" i="13"/>
  <c r="F101" i="13"/>
  <c r="X53" i="13"/>
  <c r="V73" i="13"/>
  <c r="W73" i="13" s="1"/>
  <c r="E73" i="13"/>
  <c r="J147" i="13"/>
  <c r="S53" i="13"/>
  <c r="X74" i="13"/>
  <c r="L147" i="13"/>
  <c r="N101" i="13"/>
  <c r="N162" i="13" s="1"/>
  <c r="L178" i="13"/>
  <c r="P243" i="13"/>
  <c r="O245" i="13"/>
  <c r="R110" i="13"/>
  <c r="L180" i="13"/>
  <c r="L230" i="13" s="1"/>
  <c r="M177" i="13"/>
  <c r="O240" i="13"/>
  <c r="L231" i="13"/>
  <c r="L232" i="13"/>
  <c r="M243" i="13"/>
  <c r="P244" i="13"/>
  <c r="Q101" i="13"/>
  <c r="M138" i="13"/>
  <c r="M164" i="13" s="1"/>
  <c r="M244" i="13"/>
  <c r="L211" i="13"/>
  <c r="N242" i="13"/>
  <c r="M242" i="13"/>
  <c r="F142" i="12"/>
  <c r="E142" i="12"/>
  <c r="F141" i="12"/>
  <c r="E141" i="12"/>
  <c r="F140" i="12"/>
  <c r="E140" i="12"/>
  <c r="F139" i="12"/>
  <c r="E139" i="12"/>
  <c r="F137" i="12"/>
  <c r="E137" i="12"/>
  <c r="F136" i="12"/>
  <c r="E136" i="12"/>
  <c r="F134" i="12"/>
  <c r="E134" i="12"/>
  <c r="F131" i="12"/>
  <c r="E131" i="12"/>
  <c r="F130" i="12"/>
  <c r="E130" i="12"/>
  <c r="F128" i="12"/>
  <c r="E128" i="12"/>
  <c r="F127" i="12"/>
  <c r="E127" i="12"/>
  <c r="F126" i="12"/>
  <c r="E126" i="12"/>
  <c r="F125" i="12"/>
  <c r="E125" i="12"/>
  <c r="F124" i="12"/>
  <c r="E124" i="12"/>
  <c r="F122" i="12"/>
  <c r="E122" i="12"/>
  <c r="F121" i="12"/>
  <c r="E121" i="12"/>
  <c r="F119" i="12"/>
  <c r="E119" i="12"/>
  <c r="F116" i="12"/>
  <c r="E116" i="12"/>
  <c r="F115" i="12"/>
  <c r="E115" i="12"/>
  <c r="F114" i="12"/>
  <c r="E114" i="12"/>
  <c r="F112" i="12"/>
  <c r="E112" i="12"/>
  <c r="F111" i="12"/>
  <c r="E111" i="12"/>
  <c r="F110" i="12"/>
  <c r="E110" i="12"/>
  <c r="F109" i="12"/>
  <c r="E109" i="12"/>
  <c r="F108" i="12"/>
  <c r="E108" i="12"/>
  <c r="F107" i="12"/>
  <c r="E107" i="12"/>
  <c r="F106" i="12"/>
  <c r="E106" i="12"/>
  <c r="F105" i="12"/>
  <c r="E105" i="12"/>
  <c r="F104" i="12"/>
  <c r="E104" i="12"/>
  <c r="F103" i="12"/>
  <c r="E103" i="12"/>
  <c r="F102" i="12"/>
  <c r="E102" i="12"/>
  <c r="F100" i="12"/>
  <c r="E100" i="12"/>
  <c r="F99" i="12"/>
  <c r="E99" i="12"/>
  <c r="F95" i="12"/>
  <c r="E95" i="12"/>
  <c r="F94" i="12"/>
  <c r="E94" i="12"/>
  <c r="F92" i="12"/>
  <c r="E92" i="12"/>
  <c r="F91" i="12"/>
  <c r="E91" i="12"/>
  <c r="F90" i="12"/>
  <c r="E90" i="12"/>
  <c r="F86" i="12"/>
  <c r="E86" i="12"/>
  <c r="F85" i="12"/>
  <c r="E85" i="12"/>
  <c r="F83" i="12"/>
  <c r="E83" i="12"/>
  <c r="F82" i="12"/>
  <c r="E82" i="12"/>
  <c r="F81" i="12"/>
  <c r="E81" i="12"/>
  <c r="F80" i="12"/>
  <c r="E80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0" i="12"/>
  <c r="E70" i="12"/>
  <c r="F69" i="12"/>
  <c r="E69" i="12"/>
  <c r="F68" i="12"/>
  <c r="E68" i="12"/>
  <c r="F66" i="12"/>
  <c r="E66" i="12"/>
  <c r="F65" i="12"/>
  <c r="E65" i="12"/>
  <c r="F64" i="12"/>
  <c r="E64" i="12"/>
  <c r="F63" i="12"/>
  <c r="E63" i="12"/>
  <c r="F60" i="12"/>
  <c r="E60" i="12"/>
  <c r="F59" i="12"/>
  <c r="E59" i="12"/>
  <c r="F58" i="12"/>
  <c r="E58" i="12"/>
  <c r="F57" i="12"/>
  <c r="E57" i="12"/>
  <c r="F56" i="12"/>
  <c r="E56" i="12"/>
  <c r="F54" i="12"/>
  <c r="E54" i="12"/>
  <c r="F53" i="12"/>
  <c r="E53" i="12"/>
  <c r="F48" i="12"/>
  <c r="E48" i="12"/>
  <c r="F47" i="12"/>
  <c r="E47" i="12"/>
  <c r="F46" i="12"/>
  <c r="E46" i="12"/>
  <c r="F45" i="12"/>
  <c r="E45" i="12"/>
  <c r="F43" i="12"/>
  <c r="E43" i="12"/>
  <c r="F42" i="12"/>
  <c r="E42" i="12"/>
  <c r="F41" i="12"/>
  <c r="E41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0" i="12"/>
  <c r="E30" i="12"/>
  <c r="F29" i="12"/>
  <c r="E29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5" i="12"/>
  <c r="E15" i="12"/>
  <c r="F14" i="12"/>
  <c r="E14" i="12"/>
  <c r="F13" i="12"/>
  <c r="E13" i="12"/>
  <c r="E9" i="12"/>
  <c r="F9" i="12"/>
  <c r="E10" i="12"/>
  <c r="F10" i="12"/>
  <c r="F8" i="12"/>
  <c r="E8" i="12"/>
  <c r="O144" i="12"/>
  <c r="N144" i="12"/>
  <c r="U144" i="12"/>
  <c r="T144" i="12"/>
  <c r="O49" i="12"/>
  <c r="N49" i="12"/>
  <c r="U49" i="12"/>
  <c r="T49" i="12"/>
  <c r="O50" i="12"/>
  <c r="N50" i="12"/>
  <c r="L50" i="12"/>
  <c r="K50" i="12"/>
  <c r="U17" i="12"/>
  <c r="T17" i="12"/>
  <c r="U40" i="12"/>
  <c r="T40" i="12"/>
  <c r="O11" i="12"/>
  <c r="N11" i="12"/>
  <c r="L11" i="12"/>
  <c r="K11" i="12"/>
  <c r="O17" i="12"/>
  <c r="N17" i="12"/>
  <c r="L17" i="12"/>
  <c r="K17" i="12"/>
  <c r="I17" i="12"/>
  <c r="H17" i="12"/>
  <c r="I40" i="12"/>
  <c r="H40" i="12"/>
  <c r="O40" i="12"/>
  <c r="N40" i="12"/>
  <c r="L40" i="12"/>
  <c r="K40" i="12"/>
  <c r="R40" i="12"/>
  <c r="Q40" i="12"/>
  <c r="Q28" i="12"/>
  <c r="N138" i="12"/>
  <c r="N135" i="12"/>
  <c r="N133" i="12"/>
  <c r="N132" i="12" s="1"/>
  <c r="N129" i="12"/>
  <c r="N123" i="12"/>
  <c r="N120" i="12"/>
  <c r="N118" i="12"/>
  <c r="N117" i="12"/>
  <c r="N113" i="12"/>
  <c r="N101" i="12"/>
  <c r="N98" i="12" s="1"/>
  <c r="N97" i="12" s="1"/>
  <c r="N93" i="12"/>
  <c r="N89" i="12"/>
  <c r="N88" i="12" s="1"/>
  <c r="N87" i="12" s="1"/>
  <c r="N84" i="12"/>
  <c r="N79" i="12"/>
  <c r="N72" i="12"/>
  <c r="N71" i="12" s="1"/>
  <c r="N67" i="12"/>
  <c r="N62" i="12"/>
  <c r="N55" i="12"/>
  <c r="N52" i="12" s="1"/>
  <c r="N44" i="12"/>
  <c r="N32" i="12"/>
  <c r="N28" i="12"/>
  <c r="N24" i="12"/>
  <c r="N19" i="12"/>
  <c r="N12" i="12"/>
  <c r="P143" i="12"/>
  <c r="P142" i="12"/>
  <c r="P141" i="12"/>
  <c r="P140" i="12"/>
  <c r="P139" i="12"/>
  <c r="O138" i="12"/>
  <c r="P137" i="12"/>
  <c r="P136" i="12"/>
  <c r="O135" i="12"/>
  <c r="P135" i="12" s="1"/>
  <c r="P134" i="12"/>
  <c r="O133" i="12"/>
  <c r="P133" i="12" s="1"/>
  <c r="P131" i="12"/>
  <c r="P130" i="12"/>
  <c r="O129" i="12"/>
  <c r="P128" i="12"/>
  <c r="P127" i="12"/>
  <c r="P126" i="12"/>
  <c r="P125" i="12"/>
  <c r="P124" i="12"/>
  <c r="O123" i="12"/>
  <c r="P123" i="12" s="1"/>
  <c r="P122" i="12"/>
  <c r="P121" i="12"/>
  <c r="O120" i="12"/>
  <c r="P120" i="12" s="1"/>
  <c r="P119" i="12"/>
  <c r="O118" i="12"/>
  <c r="P118" i="12" s="1"/>
  <c r="P116" i="12"/>
  <c r="P115" i="12"/>
  <c r="P114" i="12"/>
  <c r="O113" i="12"/>
  <c r="P113" i="12" s="1"/>
  <c r="P112" i="12"/>
  <c r="P111" i="12"/>
  <c r="P110" i="12"/>
  <c r="P109" i="12"/>
  <c r="P108" i="12"/>
  <c r="P107" i="12"/>
  <c r="P106" i="12"/>
  <c r="P105" i="12"/>
  <c r="P104" i="12"/>
  <c r="P103" i="12"/>
  <c r="P102" i="12"/>
  <c r="O101" i="12"/>
  <c r="P101" i="12" s="1"/>
  <c r="P100" i="12"/>
  <c r="P99" i="12"/>
  <c r="P95" i="12"/>
  <c r="P94" i="12"/>
  <c r="O93" i="12"/>
  <c r="P93" i="12" s="1"/>
  <c r="P92" i="12"/>
  <c r="P91" i="12"/>
  <c r="P90" i="12"/>
  <c r="O89" i="12"/>
  <c r="O88" i="12" s="1"/>
  <c r="P86" i="12"/>
  <c r="P85" i="12"/>
  <c r="O84" i="12"/>
  <c r="P83" i="12"/>
  <c r="P82" i="12"/>
  <c r="P81" i="12"/>
  <c r="P80" i="12"/>
  <c r="O79" i="12"/>
  <c r="P79" i="12" s="1"/>
  <c r="P78" i="12"/>
  <c r="P77" i="12"/>
  <c r="P76" i="12"/>
  <c r="P75" i="12"/>
  <c r="P74" i="12"/>
  <c r="P73" i="12"/>
  <c r="O72" i="12"/>
  <c r="P70" i="12"/>
  <c r="P69" i="12"/>
  <c r="P68" i="12"/>
  <c r="O67" i="12"/>
  <c r="P66" i="12"/>
  <c r="P65" i="12"/>
  <c r="P64" i="12"/>
  <c r="P63" i="12"/>
  <c r="O62" i="12"/>
  <c r="P62" i="12" s="1"/>
  <c r="P61" i="12"/>
  <c r="P60" i="12"/>
  <c r="P59" i="12"/>
  <c r="P58" i="12"/>
  <c r="P57" i="12"/>
  <c r="P56" i="12"/>
  <c r="O55" i="12"/>
  <c r="O52" i="12" s="1"/>
  <c r="P54" i="12"/>
  <c r="P53" i="12"/>
  <c r="P48" i="12"/>
  <c r="P47" i="12"/>
  <c r="P46" i="12"/>
  <c r="P45" i="12"/>
  <c r="O44" i="12"/>
  <c r="P43" i="12"/>
  <c r="P42" i="12"/>
  <c r="P41" i="12"/>
  <c r="P40" i="12"/>
  <c r="P39" i="12"/>
  <c r="P38" i="12"/>
  <c r="P37" i="12"/>
  <c r="P36" i="12"/>
  <c r="P35" i="12"/>
  <c r="P34" i="12"/>
  <c r="P33" i="12"/>
  <c r="O32" i="12"/>
  <c r="P32" i="12" s="1"/>
  <c r="P31" i="12"/>
  <c r="P30" i="12"/>
  <c r="P29" i="12"/>
  <c r="O28" i="12"/>
  <c r="P28" i="12" s="1"/>
  <c r="P27" i="12"/>
  <c r="P26" i="12"/>
  <c r="P25" i="12"/>
  <c r="O24" i="12"/>
  <c r="P23" i="12"/>
  <c r="P22" i="12"/>
  <c r="P21" i="12"/>
  <c r="P20" i="12"/>
  <c r="O19" i="12"/>
  <c r="P19" i="12" s="1"/>
  <c r="P15" i="12"/>
  <c r="P14" i="12"/>
  <c r="P13" i="12"/>
  <c r="O12" i="12"/>
  <c r="P10" i="12"/>
  <c r="P9" i="12"/>
  <c r="P8" i="12"/>
  <c r="V38" i="12"/>
  <c r="S38" i="12"/>
  <c r="M38" i="12"/>
  <c r="J38" i="12"/>
  <c r="G38" i="12"/>
  <c r="V43" i="12"/>
  <c r="S43" i="12"/>
  <c r="J43" i="12"/>
  <c r="M43" i="12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5" i="4"/>
  <c r="R35" i="13" l="1"/>
  <c r="L7" i="13"/>
  <c r="K8" i="13" s="1"/>
  <c r="I92" i="13"/>
  <c r="P161" i="13"/>
  <c r="F92" i="13"/>
  <c r="M161" i="13"/>
  <c r="G92" i="13"/>
  <c r="N161" i="13"/>
  <c r="N236" i="13"/>
  <c r="O120" i="13"/>
  <c r="W71" i="13"/>
  <c r="E74" i="13"/>
  <c r="L194" i="13"/>
  <c r="D138" i="13"/>
  <c r="L177" i="13"/>
  <c r="L243" i="13"/>
  <c r="L163" i="13"/>
  <c r="L202" i="13"/>
  <c r="L170" i="13"/>
  <c r="L169" i="13" s="1"/>
  <c r="L195" i="13"/>
  <c r="Q26" i="13"/>
  <c r="S35" i="13"/>
  <c r="V35" i="13"/>
  <c r="W35" i="13" s="1"/>
  <c r="E35" i="13"/>
  <c r="L164" i="13"/>
  <c r="L240" i="13"/>
  <c r="E101" i="13"/>
  <c r="X35" i="13"/>
  <c r="Q35" i="13"/>
  <c r="P218" i="13"/>
  <c r="P236" i="13" s="1"/>
  <c r="O218" i="13"/>
  <c r="O236" i="13" s="1"/>
  <c r="L242" i="13"/>
  <c r="L245" i="13"/>
  <c r="Q44" i="13"/>
  <c r="I73" i="13"/>
  <c r="G101" i="13"/>
  <c r="O186" i="13"/>
  <c r="V26" i="13"/>
  <c r="W26" i="13" s="1"/>
  <c r="E26" i="13"/>
  <c r="X44" i="13"/>
  <c r="E53" i="13"/>
  <c r="V53" i="13"/>
  <c r="W53" i="13" s="1"/>
  <c r="V8" i="13"/>
  <c r="P169" i="13"/>
  <c r="O101" i="13"/>
  <c r="O162" i="13" s="1"/>
  <c r="S147" i="13"/>
  <c r="V44" i="13"/>
  <c r="W44" i="13" s="1"/>
  <c r="E44" i="13"/>
  <c r="V17" i="13"/>
  <c r="W17" i="13" s="1"/>
  <c r="E17" i="13"/>
  <c r="D147" i="13"/>
  <c r="E83" i="13"/>
  <c r="V83" i="13"/>
  <c r="W83" i="13" s="1"/>
  <c r="X26" i="13"/>
  <c r="M241" i="13"/>
  <c r="L241" i="13" s="1"/>
  <c r="R147" i="13"/>
  <c r="R71" i="13"/>
  <c r="S71" i="13"/>
  <c r="E40" i="12"/>
  <c r="P12" i="12"/>
  <c r="P67" i="12"/>
  <c r="P84" i="12"/>
  <c r="P89" i="12"/>
  <c r="P138" i="12"/>
  <c r="N51" i="12"/>
  <c r="N96" i="12"/>
  <c r="P44" i="12"/>
  <c r="P55" i="12"/>
  <c r="P88" i="12"/>
  <c r="P129" i="12"/>
  <c r="N18" i="12"/>
  <c r="N16" i="12" s="1"/>
  <c r="P72" i="12"/>
  <c r="O98" i="12"/>
  <c r="P98" i="12" s="1"/>
  <c r="O18" i="12"/>
  <c r="P18" i="12" s="1"/>
  <c r="P52" i="12"/>
  <c r="O51" i="12"/>
  <c r="P24" i="12"/>
  <c r="O71" i="12"/>
  <c r="P71" i="12" s="1"/>
  <c r="O87" i="12"/>
  <c r="P87" i="12" s="1"/>
  <c r="O117" i="12"/>
  <c r="P117" i="12" s="1"/>
  <c r="O132" i="12"/>
  <c r="P132" i="12" s="1"/>
  <c r="G43" i="12"/>
  <c r="O6" i="3"/>
  <c r="O14" i="3" s="1"/>
  <c r="J6" i="3"/>
  <c r="J14" i="3" s="1"/>
  <c r="I6" i="3"/>
  <c r="I14" i="3" s="1"/>
  <c r="H6" i="3"/>
  <c r="H14" i="3" s="1"/>
  <c r="G6" i="3"/>
  <c r="G14" i="3" s="1"/>
  <c r="F6" i="3"/>
  <c r="F14" i="3" s="1"/>
  <c r="E6" i="3"/>
  <c r="E14" i="3" s="1"/>
  <c r="C6" i="3"/>
  <c r="C14" i="3" s="1"/>
  <c r="P13" i="3"/>
  <c r="P12" i="3"/>
  <c r="P11" i="3"/>
  <c r="P10" i="3"/>
  <c r="P9" i="3"/>
  <c r="P8" i="3"/>
  <c r="P7" i="3"/>
  <c r="S13" i="3"/>
  <c r="S12" i="3"/>
  <c r="S11" i="3"/>
  <c r="S10" i="3"/>
  <c r="S9" i="3"/>
  <c r="S8" i="3"/>
  <c r="S7" i="3"/>
  <c r="S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K7" i="3"/>
  <c r="K8" i="3"/>
  <c r="K9" i="3"/>
  <c r="K10" i="3"/>
  <c r="K11" i="3"/>
  <c r="K12" i="3"/>
  <c r="K13" i="3"/>
  <c r="D7" i="3"/>
  <c r="D8" i="3"/>
  <c r="D9" i="3"/>
  <c r="D10" i="3"/>
  <c r="D11" i="3"/>
  <c r="D12" i="3"/>
  <c r="D13" i="3"/>
  <c r="P14" i="3" l="1"/>
  <c r="S14" i="3"/>
  <c r="P6" i="3"/>
  <c r="R7" i="13"/>
  <c r="M14" i="3"/>
  <c r="K14" i="3"/>
  <c r="M6" i="3"/>
  <c r="L6" i="3"/>
  <c r="L14" i="3"/>
  <c r="K6" i="3"/>
  <c r="D6" i="3"/>
  <c r="D14" i="3"/>
  <c r="K72" i="13"/>
  <c r="K44" i="13"/>
  <c r="K73" i="13"/>
  <c r="K74" i="13"/>
  <c r="K53" i="13"/>
  <c r="K83" i="13"/>
  <c r="K17" i="13"/>
  <c r="K26" i="13"/>
  <c r="K62" i="13"/>
  <c r="K35" i="13"/>
  <c r="L161" i="13"/>
  <c r="L160" i="13"/>
  <c r="O160" i="13"/>
  <c r="N227" i="13"/>
  <c r="L235" i="13"/>
  <c r="O227" i="13"/>
  <c r="P227" i="13"/>
  <c r="L218" i="13"/>
  <c r="L219" i="13"/>
  <c r="H73" i="13"/>
  <c r="P35" i="13"/>
  <c r="I35" i="13" s="1"/>
  <c r="P74" i="13"/>
  <c r="I74" i="13" s="1"/>
  <c r="I72" i="13"/>
  <c r="H101" i="13"/>
  <c r="P62" i="13"/>
  <c r="I62" i="13" s="1"/>
  <c r="P83" i="13"/>
  <c r="I83" i="13" s="1"/>
  <c r="P17" i="13"/>
  <c r="F73" i="13"/>
  <c r="P101" i="13"/>
  <c r="P162" i="13" s="1"/>
  <c r="P26" i="13"/>
  <c r="I26" i="13" s="1"/>
  <c r="G73" i="13"/>
  <c r="P186" i="13"/>
  <c r="L186" i="13" s="1"/>
  <c r="L187" i="13"/>
  <c r="P147" i="13"/>
  <c r="P44" i="13"/>
  <c r="I44" i="13" s="1"/>
  <c r="P53" i="13"/>
  <c r="I53" i="13" s="1"/>
  <c r="O16" i="12"/>
  <c r="O97" i="12"/>
  <c r="P97" i="12" s="1"/>
  <c r="P17" i="12"/>
  <c r="P51" i="12"/>
  <c r="K7" i="13" l="1"/>
  <c r="I17" i="13"/>
  <c r="P7" i="13"/>
  <c r="P159" i="13" s="1"/>
  <c r="P165" i="13" s="1"/>
  <c r="L227" i="13"/>
  <c r="L228" i="13"/>
  <c r="L236" i="13" s="1"/>
  <c r="N35" i="13"/>
  <c r="G35" i="13" s="1"/>
  <c r="N83" i="13"/>
  <c r="G83" i="13" s="1"/>
  <c r="M44" i="13"/>
  <c r="F44" i="13" s="1"/>
  <c r="F72" i="13"/>
  <c r="P71" i="13"/>
  <c r="O35" i="13"/>
  <c r="H35" i="13" s="1"/>
  <c r="O44" i="13"/>
  <c r="H44" i="13" s="1"/>
  <c r="O53" i="13"/>
  <c r="H53" i="13" s="1"/>
  <c r="G72" i="13"/>
  <c r="N74" i="13"/>
  <c r="G74" i="13" s="1"/>
  <c r="M74" i="13"/>
  <c r="M53" i="13"/>
  <c r="F53" i="13" s="1"/>
  <c r="P239" i="13"/>
  <c r="O62" i="13"/>
  <c r="H62" i="13" s="1"/>
  <c r="H72" i="13"/>
  <c r="N26" i="13"/>
  <c r="G26" i="13" s="1"/>
  <c r="I8" i="13"/>
  <c r="N17" i="13"/>
  <c r="N53" i="13"/>
  <c r="G53" i="13" s="1"/>
  <c r="M17" i="13"/>
  <c r="M35" i="13"/>
  <c r="F35" i="13" s="1"/>
  <c r="M62" i="13"/>
  <c r="F62" i="13" s="1"/>
  <c r="O83" i="13"/>
  <c r="H83" i="13" s="1"/>
  <c r="N44" i="13"/>
  <c r="G44" i="13" s="1"/>
  <c r="N62" i="13"/>
  <c r="G62" i="13" s="1"/>
  <c r="L162" i="13"/>
  <c r="I101" i="13"/>
  <c r="M26" i="13"/>
  <c r="F26" i="13" s="1"/>
  <c r="M83" i="13"/>
  <c r="F83" i="13" s="1"/>
  <c r="O26" i="13"/>
  <c r="H26" i="13" s="1"/>
  <c r="O17" i="13"/>
  <c r="O74" i="13"/>
  <c r="H74" i="13" s="1"/>
  <c r="O96" i="12"/>
  <c r="P96" i="12" s="1"/>
  <c r="P50" i="12"/>
  <c r="P16" i="12"/>
  <c r="F74" i="13" l="1"/>
  <c r="M71" i="13"/>
  <c r="H17" i="13"/>
  <c r="O7" i="13"/>
  <c r="O159" i="13" s="1"/>
  <c r="O165" i="13" s="1"/>
  <c r="F17" i="13"/>
  <c r="M7" i="13"/>
  <c r="M159" i="13" s="1"/>
  <c r="M165" i="13" s="1"/>
  <c r="G17" i="13"/>
  <c r="N7" i="13"/>
  <c r="N159" i="13" s="1"/>
  <c r="N165" i="13" s="1"/>
  <c r="O71" i="13"/>
  <c r="G8" i="13"/>
  <c r="P246" i="13"/>
  <c r="P238" i="13"/>
  <c r="F8" i="13"/>
  <c r="H8" i="13"/>
  <c r="N147" i="13"/>
  <c r="N239" i="13"/>
  <c r="O147" i="13"/>
  <c r="O239" i="13"/>
  <c r="M147" i="13"/>
  <c r="N71" i="13"/>
  <c r="P49" i="12"/>
  <c r="P144" i="12"/>
  <c r="P11" i="12"/>
  <c r="L239" i="13" l="1"/>
  <c r="M246" i="13"/>
  <c r="M238" i="13"/>
  <c r="N246" i="13"/>
  <c r="N238" i="13"/>
  <c r="X8" i="13"/>
  <c r="W8" i="13"/>
  <c r="O246" i="13"/>
  <c r="O238" i="13"/>
  <c r="L159" i="13"/>
  <c r="L165" i="13" s="1"/>
  <c r="J143" i="12"/>
  <c r="J142" i="12"/>
  <c r="J141" i="12"/>
  <c r="J140" i="12"/>
  <c r="J139" i="12"/>
  <c r="J137" i="12"/>
  <c r="J136" i="12"/>
  <c r="J134" i="12"/>
  <c r="J131" i="12"/>
  <c r="J130" i="12"/>
  <c r="J128" i="12"/>
  <c r="J127" i="12"/>
  <c r="J126" i="12"/>
  <c r="J125" i="12"/>
  <c r="J124" i="12"/>
  <c r="J122" i="12"/>
  <c r="J121" i="12"/>
  <c r="J119" i="12"/>
  <c r="J116" i="12"/>
  <c r="J115" i="12"/>
  <c r="J114" i="12"/>
  <c r="J112" i="12"/>
  <c r="J111" i="12"/>
  <c r="J110" i="12"/>
  <c r="J109" i="12"/>
  <c r="J108" i="12"/>
  <c r="J107" i="12"/>
  <c r="J106" i="12"/>
  <c r="J105" i="12"/>
  <c r="J104" i="12"/>
  <c r="J103" i="12"/>
  <c r="J102" i="12"/>
  <c r="J100" i="12"/>
  <c r="J99" i="12"/>
  <c r="J95" i="12"/>
  <c r="J94" i="12"/>
  <c r="J92" i="12"/>
  <c r="J91" i="12"/>
  <c r="J90" i="12"/>
  <c r="J86" i="12"/>
  <c r="J85" i="12"/>
  <c r="J83" i="12"/>
  <c r="J82" i="12"/>
  <c r="J81" i="12"/>
  <c r="J80" i="12"/>
  <c r="J78" i="12"/>
  <c r="J77" i="12"/>
  <c r="J76" i="12"/>
  <c r="J75" i="12"/>
  <c r="J74" i="12"/>
  <c r="J73" i="12"/>
  <c r="J70" i="12"/>
  <c r="J69" i="12"/>
  <c r="J68" i="12"/>
  <c r="J66" i="12"/>
  <c r="J65" i="12"/>
  <c r="J64" i="12"/>
  <c r="J63" i="12"/>
  <c r="J61" i="12"/>
  <c r="J60" i="12"/>
  <c r="J59" i="12"/>
  <c r="J58" i="12"/>
  <c r="J57" i="12"/>
  <c r="J56" i="12"/>
  <c r="J54" i="12"/>
  <c r="J53" i="12"/>
  <c r="J48" i="12"/>
  <c r="J47" i="12"/>
  <c r="J46" i="12"/>
  <c r="J45" i="12"/>
  <c r="J40" i="12"/>
  <c r="J39" i="12"/>
  <c r="J37" i="12"/>
  <c r="J36" i="12"/>
  <c r="J35" i="12"/>
  <c r="J42" i="12"/>
  <c r="J41" i="12"/>
  <c r="J34" i="12"/>
  <c r="J33" i="12"/>
  <c r="J31" i="12"/>
  <c r="J30" i="12"/>
  <c r="J29" i="12"/>
  <c r="J27" i="12"/>
  <c r="J26" i="12"/>
  <c r="J25" i="12"/>
  <c r="J23" i="12"/>
  <c r="J22" i="12"/>
  <c r="J21" i="12"/>
  <c r="J20" i="12"/>
  <c r="J15" i="12"/>
  <c r="J14" i="12"/>
  <c r="J13" i="12"/>
  <c r="J10" i="12"/>
  <c r="J9" i="12"/>
  <c r="J8" i="12"/>
  <c r="M143" i="12"/>
  <c r="M142" i="12"/>
  <c r="M141" i="12"/>
  <c r="M140" i="12"/>
  <c r="M139" i="12"/>
  <c r="M137" i="12"/>
  <c r="M136" i="12"/>
  <c r="M134" i="12"/>
  <c r="M131" i="12"/>
  <c r="M130" i="12"/>
  <c r="M128" i="12"/>
  <c r="M127" i="12"/>
  <c r="M126" i="12"/>
  <c r="M125" i="12"/>
  <c r="M124" i="12"/>
  <c r="M122" i="12"/>
  <c r="M121" i="12"/>
  <c r="M119" i="12"/>
  <c r="M116" i="12"/>
  <c r="M115" i="12"/>
  <c r="M114" i="12"/>
  <c r="M112" i="12"/>
  <c r="M111" i="12"/>
  <c r="M110" i="12"/>
  <c r="M109" i="12"/>
  <c r="M108" i="12"/>
  <c r="M107" i="12"/>
  <c r="M106" i="12"/>
  <c r="M105" i="12"/>
  <c r="M104" i="12"/>
  <c r="M103" i="12"/>
  <c r="M102" i="12"/>
  <c r="M100" i="12"/>
  <c r="M99" i="12"/>
  <c r="M95" i="12"/>
  <c r="M94" i="12"/>
  <c r="M92" i="12"/>
  <c r="M91" i="12"/>
  <c r="M90" i="12"/>
  <c r="M86" i="12"/>
  <c r="M85" i="12"/>
  <c r="M83" i="12"/>
  <c r="M82" i="12"/>
  <c r="M81" i="12"/>
  <c r="M80" i="12"/>
  <c r="M78" i="12"/>
  <c r="M77" i="12"/>
  <c r="M76" i="12"/>
  <c r="M75" i="12"/>
  <c r="M74" i="12"/>
  <c r="M73" i="12"/>
  <c r="M70" i="12"/>
  <c r="M69" i="12"/>
  <c r="M68" i="12"/>
  <c r="M66" i="12"/>
  <c r="M65" i="12"/>
  <c r="M64" i="12"/>
  <c r="M63" i="12"/>
  <c r="M61" i="12"/>
  <c r="M60" i="12"/>
  <c r="M59" i="12"/>
  <c r="M58" i="12"/>
  <c r="M57" i="12"/>
  <c r="M56" i="12"/>
  <c r="M54" i="12"/>
  <c r="M53" i="12"/>
  <c r="M48" i="12"/>
  <c r="M47" i="12"/>
  <c r="M46" i="12"/>
  <c r="M45" i="12"/>
  <c r="M40" i="12"/>
  <c r="M39" i="12"/>
  <c r="M37" i="12"/>
  <c r="M36" i="12"/>
  <c r="M35" i="12"/>
  <c r="M42" i="12"/>
  <c r="M41" i="12"/>
  <c r="M34" i="12"/>
  <c r="M33" i="12"/>
  <c r="M31" i="12"/>
  <c r="M30" i="12"/>
  <c r="M29" i="12"/>
  <c r="M27" i="12"/>
  <c r="M26" i="12"/>
  <c r="M25" i="12"/>
  <c r="M23" i="12"/>
  <c r="M22" i="12"/>
  <c r="M21" i="12"/>
  <c r="M20" i="12"/>
  <c r="M15" i="12"/>
  <c r="M14" i="12"/>
  <c r="M13" i="12"/>
  <c r="M10" i="12"/>
  <c r="M9" i="12"/>
  <c r="M8" i="12"/>
  <c r="V143" i="12"/>
  <c r="V142" i="12"/>
  <c r="V141" i="12"/>
  <c r="V140" i="12"/>
  <c r="V139" i="12"/>
  <c r="V137" i="12"/>
  <c r="V136" i="12"/>
  <c r="V134" i="12"/>
  <c r="V131" i="12"/>
  <c r="V130" i="12"/>
  <c r="V128" i="12"/>
  <c r="V127" i="12"/>
  <c r="V126" i="12"/>
  <c r="V125" i="12"/>
  <c r="V124" i="12"/>
  <c r="V122" i="12"/>
  <c r="V121" i="12"/>
  <c r="V119" i="12"/>
  <c r="V116" i="12"/>
  <c r="V115" i="12"/>
  <c r="V114" i="12"/>
  <c r="V112" i="12"/>
  <c r="V111" i="12"/>
  <c r="V110" i="12"/>
  <c r="V109" i="12"/>
  <c r="V108" i="12"/>
  <c r="V107" i="12"/>
  <c r="V106" i="12"/>
  <c r="V105" i="12"/>
  <c r="V104" i="12"/>
  <c r="V103" i="12"/>
  <c r="V102" i="12"/>
  <c r="V100" i="12"/>
  <c r="V99" i="12"/>
  <c r="V95" i="12"/>
  <c r="V94" i="12"/>
  <c r="V92" i="12"/>
  <c r="V91" i="12"/>
  <c r="V90" i="12"/>
  <c r="V86" i="12"/>
  <c r="V85" i="12"/>
  <c r="V83" i="12"/>
  <c r="V82" i="12"/>
  <c r="V81" i="12"/>
  <c r="V80" i="12"/>
  <c r="V78" i="12"/>
  <c r="V77" i="12"/>
  <c r="V76" i="12"/>
  <c r="V75" i="12"/>
  <c r="V74" i="12"/>
  <c r="V73" i="12"/>
  <c r="V70" i="12"/>
  <c r="V69" i="12"/>
  <c r="V68" i="12"/>
  <c r="V66" i="12"/>
  <c r="V65" i="12"/>
  <c r="V64" i="12"/>
  <c r="V63" i="12"/>
  <c r="V61" i="12"/>
  <c r="V60" i="12"/>
  <c r="V59" i="12"/>
  <c r="V58" i="12"/>
  <c r="V57" i="12"/>
  <c r="V56" i="12"/>
  <c r="V54" i="12"/>
  <c r="V53" i="12"/>
  <c r="V48" i="12"/>
  <c r="V47" i="12"/>
  <c r="V46" i="12"/>
  <c r="V45" i="12"/>
  <c r="V40" i="12"/>
  <c r="V39" i="12"/>
  <c r="V37" i="12"/>
  <c r="V36" i="12"/>
  <c r="V35" i="12"/>
  <c r="V42" i="12"/>
  <c r="V41" i="12"/>
  <c r="V34" i="12"/>
  <c r="V33" i="12"/>
  <c r="V31" i="12"/>
  <c r="V30" i="12"/>
  <c r="V29" i="12"/>
  <c r="V27" i="12"/>
  <c r="V26" i="12"/>
  <c r="V25" i="12"/>
  <c r="V23" i="12"/>
  <c r="V22" i="12"/>
  <c r="V21" i="12"/>
  <c r="V20" i="12"/>
  <c r="V15" i="12"/>
  <c r="V14" i="12"/>
  <c r="V13" i="12"/>
  <c r="V10" i="12"/>
  <c r="V9" i="12"/>
  <c r="V8" i="12"/>
  <c r="S25" i="12"/>
  <c r="S26" i="12"/>
  <c r="S27" i="12"/>
  <c r="S29" i="12"/>
  <c r="S30" i="12"/>
  <c r="S31" i="12"/>
  <c r="S33" i="12"/>
  <c r="S34" i="12"/>
  <c r="S41" i="12"/>
  <c r="S42" i="12"/>
  <c r="S35" i="12"/>
  <c r="S36" i="12"/>
  <c r="S37" i="12"/>
  <c r="S39" i="12"/>
  <c r="S40" i="12"/>
  <c r="S45" i="12"/>
  <c r="S46" i="12"/>
  <c r="S47" i="12"/>
  <c r="S48" i="12"/>
  <c r="S53" i="12"/>
  <c r="S54" i="12"/>
  <c r="S56" i="12"/>
  <c r="S57" i="12"/>
  <c r="S58" i="12"/>
  <c r="S59" i="12"/>
  <c r="S60" i="12"/>
  <c r="S61" i="12"/>
  <c r="S63" i="12"/>
  <c r="S64" i="12"/>
  <c r="S65" i="12"/>
  <c r="S66" i="12"/>
  <c r="S68" i="12"/>
  <c r="S69" i="12"/>
  <c r="S70" i="12"/>
  <c r="S73" i="12"/>
  <c r="S74" i="12"/>
  <c r="S75" i="12"/>
  <c r="S76" i="12"/>
  <c r="S77" i="12"/>
  <c r="S78" i="12"/>
  <c r="S80" i="12"/>
  <c r="S81" i="12"/>
  <c r="S82" i="12"/>
  <c r="S83" i="12"/>
  <c r="S85" i="12"/>
  <c r="S86" i="12"/>
  <c r="S90" i="12"/>
  <c r="S91" i="12"/>
  <c r="S92" i="12"/>
  <c r="S94" i="12"/>
  <c r="S95" i="12"/>
  <c r="S99" i="12"/>
  <c r="S100" i="12"/>
  <c r="S102" i="12"/>
  <c r="S103" i="12"/>
  <c r="S104" i="12"/>
  <c r="S105" i="12"/>
  <c r="S106" i="12"/>
  <c r="S107" i="12"/>
  <c r="S108" i="12"/>
  <c r="S109" i="12"/>
  <c r="S110" i="12"/>
  <c r="S111" i="12"/>
  <c r="S112" i="12"/>
  <c r="S114" i="12"/>
  <c r="S115" i="12"/>
  <c r="S116" i="12"/>
  <c r="S119" i="12"/>
  <c r="S121" i="12"/>
  <c r="S122" i="12"/>
  <c r="S124" i="12"/>
  <c r="S125" i="12"/>
  <c r="S126" i="12"/>
  <c r="S127" i="12"/>
  <c r="S128" i="12"/>
  <c r="S130" i="12"/>
  <c r="S131" i="12"/>
  <c r="S134" i="12"/>
  <c r="S136" i="12"/>
  <c r="S137" i="12"/>
  <c r="S139" i="12"/>
  <c r="S140" i="12"/>
  <c r="S141" i="12"/>
  <c r="S142" i="12"/>
  <c r="S143" i="12"/>
  <c r="S8" i="12"/>
  <c r="S9" i="12"/>
  <c r="S10" i="12"/>
  <c r="S13" i="12"/>
  <c r="S14" i="12"/>
  <c r="S15" i="12"/>
  <c r="S20" i="12"/>
  <c r="S21" i="12"/>
  <c r="S22" i="12"/>
  <c r="S23" i="12"/>
  <c r="G8" i="12"/>
  <c r="S7" i="13" l="1"/>
  <c r="L238" i="13"/>
  <c r="L246" i="13"/>
  <c r="F143" i="12"/>
  <c r="E143" i="12"/>
  <c r="E135" i="12"/>
  <c r="G134" i="12"/>
  <c r="E129" i="12"/>
  <c r="E120" i="12"/>
  <c r="E118" i="12"/>
  <c r="E89" i="12"/>
  <c r="E84" i="12"/>
  <c r="E67" i="12"/>
  <c r="F61" i="12"/>
  <c r="E61" i="12"/>
  <c r="F40" i="12"/>
  <c r="F31" i="12"/>
  <c r="E31" i="12"/>
  <c r="H138" i="12"/>
  <c r="I138" i="12"/>
  <c r="K138" i="12"/>
  <c r="L138" i="12"/>
  <c r="Q138" i="12"/>
  <c r="R138" i="12"/>
  <c r="T138" i="12"/>
  <c r="U138" i="12"/>
  <c r="F135" i="12"/>
  <c r="H135" i="12"/>
  <c r="I135" i="12"/>
  <c r="K135" i="12"/>
  <c r="L135" i="12"/>
  <c r="Q135" i="12"/>
  <c r="R135" i="12"/>
  <c r="T135" i="12"/>
  <c r="U135" i="12"/>
  <c r="F133" i="12"/>
  <c r="F132" i="12" s="1"/>
  <c r="H133" i="12"/>
  <c r="H132" i="12" s="1"/>
  <c r="I133" i="12"/>
  <c r="I132" i="12" s="1"/>
  <c r="K133" i="12"/>
  <c r="K132" i="12" s="1"/>
  <c r="L133" i="12"/>
  <c r="Q133" i="12"/>
  <c r="R133" i="12"/>
  <c r="R132" i="12" s="1"/>
  <c r="T133" i="12"/>
  <c r="T132" i="12" s="1"/>
  <c r="U133" i="12"/>
  <c r="F129" i="12"/>
  <c r="H129" i="12"/>
  <c r="I129" i="12"/>
  <c r="K129" i="12"/>
  <c r="L129" i="12"/>
  <c r="Q129" i="12"/>
  <c r="R129" i="12"/>
  <c r="T129" i="12"/>
  <c r="U129" i="12"/>
  <c r="F123" i="12"/>
  <c r="H123" i="12"/>
  <c r="I123" i="12"/>
  <c r="K123" i="12"/>
  <c r="L123" i="12"/>
  <c r="Q123" i="12"/>
  <c r="R123" i="12"/>
  <c r="T123" i="12"/>
  <c r="U123" i="12"/>
  <c r="F120" i="12"/>
  <c r="H120" i="12"/>
  <c r="I120" i="12"/>
  <c r="K120" i="12"/>
  <c r="L120" i="12"/>
  <c r="Q120" i="12"/>
  <c r="R120" i="12"/>
  <c r="T120" i="12"/>
  <c r="U120" i="12"/>
  <c r="H118" i="12"/>
  <c r="I118" i="12"/>
  <c r="K118" i="12"/>
  <c r="L118" i="12"/>
  <c r="Q118" i="12"/>
  <c r="R118" i="12"/>
  <c r="T118" i="12"/>
  <c r="U118" i="12"/>
  <c r="H113" i="12"/>
  <c r="I113" i="12"/>
  <c r="K113" i="12"/>
  <c r="L113" i="12"/>
  <c r="Q113" i="12"/>
  <c r="R113" i="12"/>
  <c r="T113" i="12"/>
  <c r="U113" i="12"/>
  <c r="H101" i="12"/>
  <c r="H98" i="12" s="1"/>
  <c r="H97" i="12" s="1"/>
  <c r="I101" i="12"/>
  <c r="K101" i="12"/>
  <c r="K98" i="12" s="1"/>
  <c r="K97" i="12" s="1"/>
  <c r="L101" i="12"/>
  <c r="Q101" i="12"/>
  <c r="R101" i="12"/>
  <c r="R98" i="12" s="1"/>
  <c r="R97" i="12" s="1"/>
  <c r="T101" i="12"/>
  <c r="T98" i="12" s="1"/>
  <c r="T97" i="12" s="1"/>
  <c r="U101" i="12"/>
  <c r="H93" i="12"/>
  <c r="I93" i="12"/>
  <c r="K93" i="12"/>
  <c r="L93" i="12"/>
  <c r="Q93" i="12"/>
  <c r="R93" i="12"/>
  <c r="T93" i="12"/>
  <c r="U93" i="12"/>
  <c r="H89" i="12"/>
  <c r="H88" i="12" s="1"/>
  <c r="I89" i="12"/>
  <c r="K89" i="12"/>
  <c r="K88" i="12" s="1"/>
  <c r="L89" i="12"/>
  <c r="Q89" i="12"/>
  <c r="Q88" i="12" s="1"/>
  <c r="R89" i="12"/>
  <c r="T89" i="12"/>
  <c r="T88" i="12" s="1"/>
  <c r="U89" i="12"/>
  <c r="H84" i="12"/>
  <c r="I84" i="12"/>
  <c r="K84" i="12"/>
  <c r="L84" i="12"/>
  <c r="Q84" i="12"/>
  <c r="R84" i="12"/>
  <c r="T84" i="12"/>
  <c r="U84" i="12"/>
  <c r="H79" i="12"/>
  <c r="I79" i="12"/>
  <c r="K79" i="12"/>
  <c r="L79" i="12"/>
  <c r="M79" i="12" s="1"/>
  <c r="Q79" i="12"/>
  <c r="R79" i="12"/>
  <c r="T79" i="12"/>
  <c r="U79" i="12"/>
  <c r="H72" i="12"/>
  <c r="H71" i="12" s="1"/>
  <c r="I72" i="12"/>
  <c r="K72" i="12"/>
  <c r="K71" i="12" s="1"/>
  <c r="K144" i="12" s="1"/>
  <c r="L72" i="12"/>
  <c r="Q72" i="12"/>
  <c r="R72" i="12"/>
  <c r="R71" i="12" s="1"/>
  <c r="T72" i="12"/>
  <c r="T71" i="12" s="1"/>
  <c r="U72" i="12"/>
  <c r="H67" i="12"/>
  <c r="I67" i="12"/>
  <c r="K67" i="12"/>
  <c r="L67" i="12"/>
  <c r="Q67" i="12"/>
  <c r="R67" i="12"/>
  <c r="T67" i="12"/>
  <c r="U67" i="12"/>
  <c r="H62" i="12"/>
  <c r="I62" i="12"/>
  <c r="K62" i="12"/>
  <c r="L62" i="12"/>
  <c r="Q62" i="12"/>
  <c r="R62" i="12"/>
  <c r="T62" i="12"/>
  <c r="U62" i="12"/>
  <c r="H55" i="12"/>
  <c r="H52" i="12" s="1"/>
  <c r="H51" i="12" s="1"/>
  <c r="H50" i="12" s="1"/>
  <c r="I55" i="12"/>
  <c r="K55" i="12"/>
  <c r="K52" i="12" s="1"/>
  <c r="K51" i="12" s="1"/>
  <c r="L55" i="12"/>
  <c r="Q55" i="12"/>
  <c r="R55" i="12"/>
  <c r="R52" i="12" s="1"/>
  <c r="R51" i="12" s="1"/>
  <c r="R50" i="12" s="1"/>
  <c r="T55" i="12"/>
  <c r="T52" i="12" s="1"/>
  <c r="T51" i="12" s="1"/>
  <c r="U55" i="12"/>
  <c r="H44" i="12"/>
  <c r="I44" i="12"/>
  <c r="K44" i="12"/>
  <c r="L44" i="12"/>
  <c r="Q44" i="12"/>
  <c r="R44" i="12"/>
  <c r="T44" i="12"/>
  <c r="U44" i="12"/>
  <c r="I32" i="12"/>
  <c r="K32" i="12"/>
  <c r="L32" i="12"/>
  <c r="Q32" i="12"/>
  <c r="R32" i="12"/>
  <c r="T32" i="12"/>
  <c r="U32" i="12"/>
  <c r="H32" i="12"/>
  <c r="H12" i="12"/>
  <c r="I12" i="12"/>
  <c r="K12" i="12"/>
  <c r="L12" i="12"/>
  <c r="Q12" i="12"/>
  <c r="R12" i="12"/>
  <c r="T12" i="12"/>
  <c r="U12" i="12"/>
  <c r="H19" i="12"/>
  <c r="I19" i="12"/>
  <c r="K19" i="12"/>
  <c r="L19" i="12"/>
  <c r="Q19" i="12"/>
  <c r="R19" i="12"/>
  <c r="T19" i="12"/>
  <c r="U19" i="12"/>
  <c r="H24" i="12"/>
  <c r="I24" i="12"/>
  <c r="K24" i="12"/>
  <c r="L24" i="12"/>
  <c r="Q24" i="12"/>
  <c r="R24" i="12"/>
  <c r="T24" i="12"/>
  <c r="U24" i="12"/>
  <c r="H28" i="12"/>
  <c r="I28" i="12"/>
  <c r="K28" i="12"/>
  <c r="L28" i="12"/>
  <c r="R28" i="12"/>
  <c r="T28" i="12"/>
  <c r="U28" i="12"/>
  <c r="E12" i="12" l="1"/>
  <c r="H87" i="12"/>
  <c r="J93" i="12"/>
  <c r="R96" i="12"/>
  <c r="M28" i="12"/>
  <c r="J113" i="12"/>
  <c r="E44" i="12"/>
  <c r="V32" i="12"/>
  <c r="T50" i="12"/>
  <c r="M62" i="12"/>
  <c r="S24" i="12"/>
  <c r="V19" i="12"/>
  <c r="V120" i="12"/>
  <c r="V123" i="12"/>
  <c r="V138" i="12"/>
  <c r="J44" i="12"/>
  <c r="S84" i="12"/>
  <c r="K87" i="12"/>
  <c r="G69" i="12"/>
  <c r="G77" i="12"/>
  <c r="G85" i="12"/>
  <c r="G92" i="12"/>
  <c r="G95" i="12"/>
  <c r="G100" i="12"/>
  <c r="G111" i="12"/>
  <c r="G114" i="12"/>
  <c r="G121" i="12"/>
  <c r="G124" i="12"/>
  <c r="G126" i="12"/>
  <c r="G128" i="12"/>
  <c r="G131" i="12"/>
  <c r="G136" i="12"/>
  <c r="G139" i="12"/>
  <c r="S32" i="12"/>
  <c r="T87" i="12"/>
  <c r="S93" i="12"/>
  <c r="M93" i="12"/>
  <c r="V118" i="12"/>
  <c r="G15" i="12"/>
  <c r="G21" i="12"/>
  <c r="F28" i="12"/>
  <c r="F32" i="12"/>
  <c r="G45" i="12"/>
  <c r="G47" i="12"/>
  <c r="F55" i="12"/>
  <c r="F52" i="12" s="1"/>
  <c r="F51" i="12" s="1"/>
  <c r="F62" i="12"/>
  <c r="G65" i="12"/>
  <c r="G70" i="12"/>
  <c r="G74" i="12"/>
  <c r="G76" i="12"/>
  <c r="G78" i="12"/>
  <c r="G83" i="12"/>
  <c r="G86" i="12"/>
  <c r="G91" i="12"/>
  <c r="G94" i="12"/>
  <c r="G99" i="12"/>
  <c r="F101" i="12"/>
  <c r="F98" i="12" s="1"/>
  <c r="F97" i="12" s="1"/>
  <c r="G112" i="12"/>
  <c r="G115" i="12"/>
  <c r="G119" i="12"/>
  <c r="V12" i="12"/>
  <c r="S44" i="12"/>
  <c r="M44" i="12"/>
  <c r="M84" i="12"/>
  <c r="J118" i="12"/>
  <c r="J132" i="12"/>
  <c r="J135" i="12"/>
  <c r="J138" i="12"/>
  <c r="G9" i="12"/>
  <c r="G25" i="12"/>
  <c r="G30" i="12"/>
  <c r="G41" i="12"/>
  <c r="G35" i="12"/>
  <c r="G37" i="12"/>
  <c r="G54" i="12"/>
  <c r="G57" i="12"/>
  <c r="G59" i="12"/>
  <c r="E113" i="12"/>
  <c r="V24" i="12"/>
  <c r="J19" i="12"/>
  <c r="J12" i="12"/>
  <c r="J62" i="12"/>
  <c r="S67" i="12"/>
  <c r="M67" i="12"/>
  <c r="S113" i="12"/>
  <c r="M113" i="12"/>
  <c r="S129" i="12"/>
  <c r="M129" i="12"/>
  <c r="S135" i="12"/>
  <c r="M135" i="12"/>
  <c r="G120" i="12"/>
  <c r="E138" i="12"/>
  <c r="J32" i="12"/>
  <c r="L52" i="12"/>
  <c r="M55" i="12"/>
  <c r="S72" i="12"/>
  <c r="F72" i="12"/>
  <c r="F71" i="12" s="1"/>
  <c r="S79" i="12"/>
  <c r="F84" i="12"/>
  <c r="G84" i="12" s="1"/>
  <c r="R88" i="12"/>
  <c r="S89" i="12"/>
  <c r="L88" i="12"/>
  <c r="M88" i="12" s="1"/>
  <c r="M89" i="12"/>
  <c r="L98" i="12"/>
  <c r="M101" i="12"/>
  <c r="G129" i="12"/>
  <c r="S133" i="12"/>
  <c r="G61" i="12"/>
  <c r="G64" i="12"/>
  <c r="G66" i="12"/>
  <c r="G73" i="12"/>
  <c r="G75" i="12"/>
  <c r="G80" i="12"/>
  <c r="G82" i="12"/>
  <c r="E93" i="12"/>
  <c r="G103" i="12"/>
  <c r="G105" i="12"/>
  <c r="G107" i="12"/>
  <c r="G109" i="12"/>
  <c r="G122" i="12"/>
  <c r="G125" i="12"/>
  <c r="G127" i="12"/>
  <c r="G130" i="12"/>
  <c r="G137" i="12"/>
  <c r="G140" i="12"/>
  <c r="G142" i="12"/>
  <c r="L71" i="12"/>
  <c r="M72" i="12"/>
  <c r="I88" i="12"/>
  <c r="J88" i="12" s="1"/>
  <c r="J89" i="12"/>
  <c r="I98" i="12"/>
  <c r="J101" i="12"/>
  <c r="L132" i="12"/>
  <c r="M132" i="12" s="1"/>
  <c r="M133" i="12"/>
  <c r="F12" i="12"/>
  <c r="G13" i="12"/>
  <c r="F67" i="12"/>
  <c r="G67" i="12" s="1"/>
  <c r="G68" i="12"/>
  <c r="S28" i="12"/>
  <c r="V28" i="12"/>
  <c r="J24" i="12"/>
  <c r="S19" i="12"/>
  <c r="M19" i="12"/>
  <c r="S12" i="12"/>
  <c r="M12" i="12"/>
  <c r="M32" i="12"/>
  <c r="F44" i="12"/>
  <c r="G44" i="12" s="1"/>
  <c r="V67" i="12"/>
  <c r="U71" i="12"/>
  <c r="V71" i="12" s="1"/>
  <c r="V72" i="12"/>
  <c r="V79" i="12"/>
  <c r="V84" i="12"/>
  <c r="F93" i="12"/>
  <c r="S101" i="12"/>
  <c r="F113" i="12"/>
  <c r="S118" i="12"/>
  <c r="M118" i="12"/>
  <c r="J120" i="12"/>
  <c r="J123" i="12"/>
  <c r="V129" i="12"/>
  <c r="U132" i="12"/>
  <c r="V132" i="12" s="1"/>
  <c r="V133" i="12"/>
  <c r="G135" i="12"/>
  <c r="S138" i="12"/>
  <c r="M138" i="12"/>
  <c r="G14" i="12"/>
  <c r="G20" i="12"/>
  <c r="G22" i="12"/>
  <c r="G27" i="12"/>
  <c r="G33" i="12"/>
  <c r="G40" i="12"/>
  <c r="G46" i="12"/>
  <c r="G48" i="12"/>
  <c r="F89" i="12"/>
  <c r="G90" i="12"/>
  <c r="G116" i="12"/>
  <c r="E123" i="12"/>
  <c r="E117" i="12" s="1"/>
  <c r="G143" i="12"/>
  <c r="I52" i="12"/>
  <c r="J55" i="12"/>
  <c r="J28" i="12"/>
  <c r="M24" i="12"/>
  <c r="V44" i="12"/>
  <c r="U52" i="12"/>
  <c r="V55" i="12"/>
  <c r="V62" i="12"/>
  <c r="J67" i="12"/>
  <c r="I71" i="12"/>
  <c r="J71" i="12" s="1"/>
  <c r="J72" i="12"/>
  <c r="J79" i="12"/>
  <c r="J84" i="12"/>
  <c r="U88" i="12"/>
  <c r="V89" i="12"/>
  <c r="V93" i="12"/>
  <c r="U98" i="12"/>
  <c r="V101" i="12"/>
  <c r="V113" i="12"/>
  <c r="F118" i="12"/>
  <c r="G118" i="12" s="1"/>
  <c r="S120" i="12"/>
  <c r="M120" i="12"/>
  <c r="S123" i="12"/>
  <c r="M123" i="12"/>
  <c r="J129" i="12"/>
  <c r="J133" i="12"/>
  <c r="V135" i="12"/>
  <c r="G10" i="12"/>
  <c r="G23" i="12"/>
  <c r="G26" i="12"/>
  <c r="G29" i="12"/>
  <c r="G31" i="12"/>
  <c r="G42" i="12"/>
  <c r="G36" i="12"/>
  <c r="G39" i="12"/>
  <c r="G53" i="12"/>
  <c r="G56" i="12"/>
  <c r="G58" i="12"/>
  <c r="G60" i="12"/>
  <c r="G81" i="12"/>
  <c r="G102" i="12"/>
  <c r="G104" i="12"/>
  <c r="G106" i="12"/>
  <c r="G108" i="12"/>
  <c r="G110" i="12"/>
  <c r="F138" i="12"/>
  <c r="G138" i="12" s="1"/>
  <c r="G141" i="12"/>
  <c r="E19" i="12"/>
  <c r="E24" i="12"/>
  <c r="E32" i="12"/>
  <c r="G34" i="12"/>
  <c r="S55" i="12"/>
  <c r="Q52" i="12"/>
  <c r="S62" i="12"/>
  <c r="E62" i="12"/>
  <c r="G63" i="12"/>
  <c r="E72" i="12"/>
  <c r="F19" i="12"/>
  <c r="E133" i="12"/>
  <c r="G133" i="12" s="1"/>
  <c r="Q132" i="12"/>
  <c r="Q144" i="12" s="1"/>
  <c r="Q98" i="12"/>
  <c r="S98" i="12" s="1"/>
  <c r="E101" i="12"/>
  <c r="E79" i="12"/>
  <c r="Q71" i="12"/>
  <c r="S71" i="12" s="1"/>
  <c r="E71" i="12"/>
  <c r="E55" i="12"/>
  <c r="E28" i="12"/>
  <c r="G28" i="12" s="1"/>
  <c r="R117" i="12"/>
  <c r="U117" i="12"/>
  <c r="Q117" i="12"/>
  <c r="L117" i="12"/>
  <c r="I117" i="12"/>
  <c r="T117" i="12"/>
  <c r="K117" i="12"/>
  <c r="H117" i="12"/>
  <c r="K96" i="12"/>
  <c r="Q87" i="12"/>
  <c r="E88" i="12"/>
  <c r="E87" i="12" s="1"/>
  <c r="F79" i="12"/>
  <c r="F24" i="12"/>
  <c r="H96" i="12"/>
  <c r="T96" i="12"/>
  <c r="U18" i="12"/>
  <c r="Q18" i="12"/>
  <c r="L18" i="12"/>
  <c r="I18" i="12"/>
  <c r="R18" i="12"/>
  <c r="R17" i="12" s="1"/>
  <c r="T18" i="12"/>
  <c r="T16" i="12" s="1"/>
  <c r="T11" i="12" s="1"/>
  <c r="K18" i="12"/>
  <c r="K16" i="12" s="1"/>
  <c r="H18" i="12"/>
  <c r="M71" i="12" l="1"/>
  <c r="L144" i="12"/>
  <c r="Q17" i="12"/>
  <c r="S17" i="12" s="1"/>
  <c r="F50" i="12"/>
  <c r="G12" i="12"/>
  <c r="G55" i="12"/>
  <c r="G101" i="12"/>
  <c r="F96" i="12"/>
  <c r="I87" i="12"/>
  <c r="J87" i="12" s="1"/>
  <c r="G79" i="12"/>
  <c r="G123" i="12"/>
  <c r="G72" i="12"/>
  <c r="G32" i="12"/>
  <c r="G93" i="12"/>
  <c r="F117" i="12"/>
  <c r="G117" i="12" s="1"/>
  <c r="G113" i="12"/>
  <c r="I16" i="12"/>
  <c r="I11" i="12" s="1"/>
  <c r="J18" i="12"/>
  <c r="J117" i="12"/>
  <c r="M18" i="12"/>
  <c r="L87" i="12"/>
  <c r="M87" i="12" s="1"/>
  <c r="M117" i="12"/>
  <c r="S117" i="12"/>
  <c r="G71" i="12"/>
  <c r="G24" i="12"/>
  <c r="U97" i="12"/>
  <c r="V98" i="12"/>
  <c r="M52" i="12"/>
  <c r="L51" i="12"/>
  <c r="V18" i="12"/>
  <c r="U87" i="12"/>
  <c r="V87" i="12" s="1"/>
  <c r="V88" i="12"/>
  <c r="V52" i="12"/>
  <c r="U51" i="12"/>
  <c r="E18" i="12"/>
  <c r="E17" i="12" s="1"/>
  <c r="G19" i="12"/>
  <c r="J52" i="12"/>
  <c r="I51" i="12"/>
  <c r="I50" i="12" s="1"/>
  <c r="L97" i="12"/>
  <c r="M98" i="12"/>
  <c r="R87" i="12"/>
  <c r="S88" i="12"/>
  <c r="V117" i="12"/>
  <c r="F88" i="12"/>
  <c r="G89" i="12"/>
  <c r="I97" i="12"/>
  <c r="J98" i="12"/>
  <c r="H16" i="12"/>
  <c r="H11" i="12" s="1"/>
  <c r="H144" i="12" s="1"/>
  <c r="J17" i="12"/>
  <c r="S18" i="12"/>
  <c r="Q51" i="12"/>
  <c r="Q50" i="12" s="1"/>
  <c r="S52" i="12"/>
  <c r="E52" i="12"/>
  <c r="G62" i="12"/>
  <c r="S132" i="12"/>
  <c r="F18" i="12"/>
  <c r="F17" i="12" s="1"/>
  <c r="E132" i="12"/>
  <c r="E98" i="12"/>
  <c r="G98" i="12" s="1"/>
  <c r="Q97" i="12"/>
  <c r="S97" i="12" s="1"/>
  <c r="Q16" i="12" l="1"/>
  <c r="Q11" i="12" s="1"/>
  <c r="F87" i="12"/>
  <c r="G88" i="12"/>
  <c r="V97" i="12"/>
  <c r="U96" i="12"/>
  <c r="V96" i="12" s="1"/>
  <c r="J97" i="12"/>
  <c r="I96" i="12"/>
  <c r="J96" i="12" s="1"/>
  <c r="M97" i="12"/>
  <c r="L96" i="12"/>
  <c r="M96" i="12" s="1"/>
  <c r="M51" i="12"/>
  <c r="V51" i="12"/>
  <c r="U50" i="12"/>
  <c r="U16" i="12"/>
  <c r="U11" i="12" s="1"/>
  <c r="V17" i="12"/>
  <c r="J51" i="12"/>
  <c r="G18" i="12"/>
  <c r="S87" i="12"/>
  <c r="L16" i="12"/>
  <c r="M17" i="12"/>
  <c r="J16" i="12"/>
  <c r="E16" i="12"/>
  <c r="E11" i="12" s="1"/>
  <c r="G17" i="12"/>
  <c r="E51" i="12"/>
  <c r="E50" i="12" s="1"/>
  <c r="G52" i="12"/>
  <c r="S51" i="12"/>
  <c r="S50" i="12"/>
  <c r="G132" i="12"/>
  <c r="F16" i="12"/>
  <c r="F11" i="12" s="1"/>
  <c r="R16" i="12"/>
  <c r="Q96" i="12"/>
  <c r="E97" i="12"/>
  <c r="G97" i="12" s="1"/>
  <c r="S16" i="12" l="1"/>
  <c r="R11" i="12"/>
  <c r="R144" i="12" s="1"/>
  <c r="I144" i="12"/>
  <c r="F144" i="12"/>
  <c r="V49" i="12"/>
  <c r="V50" i="12"/>
  <c r="G87" i="12"/>
  <c r="J50" i="12"/>
  <c r="M16" i="12"/>
  <c r="V16" i="12"/>
  <c r="M49" i="12"/>
  <c r="M50" i="12"/>
  <c r="J11" i="12"/>
  <c r="G16" i="12"/>
  <c r="G51" i="12"/>
  <c r="G50" i="12"/>
  <c r="S96" i="12"/>
  <c r="E96" i="12"/>
  <c r="E144" i="12" s="1"/>
  <c r="S11" i="12" l="1"/>
  <c r="V11" i="12"/>
  <c r="V144" i="12"/>
  <c r="J49" i="12"/>
  <c r="J144" i="12"/>
  <c r="G11" i="12"/>
  <c r="M144" i="12"/>
  <c r="M11" i="12"/>
  <c r="G96" i="12"/>
  <c r="S49" i="12"/>
  <c r="G49" i="12" l="1"/>
  <c r="G144" i="12"/>
  <c r="S144" i="12"/>
</calcChain>
</file>

<file path=xl/sharedStrings.xml><?xml version="1.0" encoding="utf-8"?>
<sst xmlns="http://schemas.openxmlformats.org/spreadsheetml/2006/main" count="1796" uniqueCount="741">
  <si>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</si>
  <si>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</si>
  <si>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</si>
  <si>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</si>
  <si>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</si>
  <si>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</si>
  <si>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</si>
  <si>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</si>
  <si>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</si>
  <si>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</si>
  <si>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</si>
  <si>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</si>
  <si>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</si>
  <si>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№ п/п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</si>
  <si>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</si>
  <si>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</si>
  <si>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</si>
  <si>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</si>
  <si>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</si>
  <si>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</si>
  <si>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</si>
  <si>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</si>
  <si>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</si>
  <si>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</si>
  <si>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</si>
  <si>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</si>
  <si>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Наименование документа</t>
  </si>
  <si>
    <t>Номер документа</t>
  </si>
  <si>
    <t>Дата выдачи</t>
  </si>
  <si>
    <t>Срок действия</t>
  </si>
  <si>
    <t>Наименование показателя</t>
  </si>
  <si>
    <t>Основной персонал</t>
  </si>
  <si>
    <t>Административно-управленческий персонал</t>
  </si>
  <si>
    <t>Вспомогательный персонал</t>
  </si>
  <si>
    <t>Имеют высшее образование</t>
  </si>
  <si>
    <t>Имеют ученую степень</t>
  </si>
  <si>
    <t>Имеют ученое звание</t>
  </si>
  <si>
    <t>1. Общие данные</t>
  </si>
  <si>
    <t>На начало отчетного года, тыс. руб.</t>
  </si>
  <si>
    <t>На конец отчетного года, тыс. руб.</t>
  </si>
  <si>
    <t>В % к предыдущему отчетному периоду</t>
  </si>
  <si>
    <t>1.</t>
  </si>
  <si>
    <t>Нефинансовые активы, всего:</t>
  </si>
  <si>
    <t>1.1.</t>
  </si>
  <si>
    <t>1.2.</t>
  </si>
  <si>
    <t>1.3.</t>
  </si>
  <si>
    <t>1.4.</t>
  </si>
  <si>
    <t>2.</t>
  </si>
  <si>
    <t>Финансовые активы, всего:</t>
  </si>
  <si>
    <t>2.1.</t>
  </si>
  <si>
    <t>2.2.</t>
  </si>
  <si>
    <t>2.3.</t>
  </si>
  <si>
    <t>2.4.</t>
  </si>
  <si>
    <t>2.5.</t>
  </si>
  <si>
    <t>2.6.</t>
  </si>
  <si>
    <t>3.</t>
  </si>
  <si>
    <t>Обязательства, всего:</t>
  </si>
  <si>
    <t>3.1.</t>
  </si>
  <si>
    <t>3.2.</t>
  </si>
  <si>
    <t>3.3.</t>
  </si>
  <si>
    <t>прочие поступления</t>
  </si>
  <si>
    <t>профессорско-преподавательского состава</t>
  </si>
  <si>
    <t>административно-управленческого персонала</t>
  </si>
  <si>
    <t>вспомогательного персонала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</si>
  <si>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</si>
  <si>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</si>
  <si>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</si>
  <si>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</si>
  <si>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</si>
  <si>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</si>
  <si>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</si>
  <si>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</si>
  <si>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</si>
  <si>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</si>
  <si>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</si>
  <si>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</si>
  <si>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</si>
  <si>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</si>
  <si>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</si>
  <si>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</si>
  <si>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</si>
  <si>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</si>
  <si>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</si>
  <si>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</si>
  <si>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</si>
  <si>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</si>
  <si>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</si>
  <si>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</si>
  <si>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</si>
  <si>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</si>
  <si>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</si>
  <si>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</si>
  <si>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</si>
  <si>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</si>
  <si>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</si>
  <si>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</si>
  <si>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</si>
  <si>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</si>
  <si>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</si>
  <si>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</si>
  <si>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</si>
  <si>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Код строки</t>
  </si>
  <si>
    <t>Остаток средств на начало года</t>
  </si>
  <si>
    <t>120</t>
  </si>
  <si>
    <t>от размещения средств на банковских депозитах</t>
  </si>
  <si>
    <t>130</t>
  </si>
  <si>
    <t>от реализации образовательных программ начального общего образования</t>
  </si>
  <si>
    <t>от реализации образовательных программ основного общего образования</t>
  </si>
  <si>
    <t>от реализации образовательных программ среднего общего образования</t>
  </si>
  <si>
    <t>от реализации основных профессиональных образовательных программ</t>
  </si>
  <si>
    <t>от реализации образовательных программ высшего образования</t>
  </si>
  <si>
    <t>от реализации основных программ профессионального обучения</t>
  </si>
  <si>
    <t>от реализации дополнительных образовательных программ</t>
  </si>
  <si>
    <t>от реализации дополнительных профессиональных программ</t>
  </si>
  <si>
    <t>от научной (научно-исследовательской) деятельности</t>
  </si>
  <si>
    <t>от прочих видов деятельности</t>
  </si>
  <si>
    <t>налог на добавленную стоимость (-)</t>
  </si>
  <si>
    <t>140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</si>
  <si>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</si>
  <si>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150</t>
  </si>
  <si>
    <t>иные субсидии, предоставленные из бюджета</t>
  </si>
  <si>
    <t>180</t>
  </si>
  <si>
    <t>410</t>
  </si>
  <si>
    <t>от уменьшения стоимости нематериальных активов</t>
  </si>
  <si>
    <t>420</t>
  </si>
  <si>
    <t>от уменьшения стоимости материальных запасов</t>
  </si>
  <si>
    <t>440</t>
  </si>
  <si>
    <t>620</t>
  </si>
  <si>
    <t>630</t>
  </si>
  <si>
    <t>Выплаты по расходам, всего:</t>
  </si>
  <si>
    <t>100</t>
  </si>
  <si>
    <t>111</t>
  </si>
  <si>
    <t>научных работников</t>
  </si>
  <si>
    <t>иные выплаты персоналу учреждений, за исключением фонда оплаты труда</t>
  </si>
  <si>
    <t>112</t>
  </si>
  <si>
    <t>выплаты персоналу при направлении в служебные командировки</t>
  </si>
  <si>
    <t>выплаты персоналу по уходу за ребенком</t>
  </si>
  <si>
    <t>113</t>
  </si>
  <si>
    <t>119</t>
  </si>
  <si>
    <t>131</t>
  </si>
  <si>
    <t>300</t>
  </si>
  <si>
    <t>320</t>
  </si>
  <si>
    <t>321</t>
  </si>
  <si>
    <t>стипендии</t>
  </si>
  <si>
    <t>340</t>
  </si>
  <si>
    <t>премии и гранты</t>
  </si>
  <si>
    <t>350</t>
  </si>
  <si>
    <t>иные выплаты населению</t>
  </si>
  <si>
    <t>360</t>
  </si>
  <si>
    <t>иные бюджетные ассигнования</t>
  </si>
  <si>
    <t>800</t>
  </si>
  <si>
    <t>830</t>
  </si>
  <si>
    <t>831</t>
  </si>
  <si>
    <t>850</t>
  </si>
  <si>
    <t>851</t>
  </si>
  <si>
    <t>уплата прочих налогов и сборов</t>
  </si>
  <si>
    <t>852</t>
  </si>
  <si>
    <t>уплата иных платежей</t>
  </si>
  <si>
    <t>853</t>
  </si>
  <si>
    <t>860</t>
  </si>
  <si>
    <t>862</t>
  </si>
  <si>
    <t>капитальные вложения в объекты государственной (муниципальной) собственности</t>
  </si>
  <si>
    <t>400</t>
  </si>
  <si>
    <t>406</t>
  </si>
  <si>
    <t>407</t>
  </si>
  <si>
    <t>закупка товаров, работ, услуг</t>
  </si>
  <si>
    <t>200</t>
  </si>
  <si>
    <t>241</t>
  </si>
  <si>
    <t>закупка товаров, работ, услуг в целях капитального ремонта государственного имущества</t>
  </si>
  <si>
    <t>243</t>
  </si>
  <si>
    <t>244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</si>
  <si>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</si>
  <si>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</si>
  <si>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</si>
  <si>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</si>
  <si>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</si>
  <si>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</si>
  <si>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обслуживание государственного (муниципального) долга</t>
  </si>
  <si>
    <t>700</t>
  </si>
  <si>
    <t>710</t>
  </si>
  <si>
    <t>500</t>
  </si>
  <si>
    <t>510</t>
  </si>
  <si>
    <t>увеличение стоимости ценных бумаг, кроме акций и иных форм участия в капитале</t>
  </si>
  <si>
    <t>520</t>
  </si>
  <si>
    <t>увеличение стоимости акций и иных форм участия в капитале</t>
  </si>
  <si>
    <t>530</t>
  </si>
  <si>
    <t>увеличение задолженности по бюджетным ссудам и кредитам</t>
  </si>
  <si>
    <t>540</t>
  </si>
  <si>
    <t>600</t>
  </si>
  <si>
    <t>610</t>
  </si>
  <si>
    <t>уменьшение стоимости ценных бумаг, кроме акций и иных форм участия в капитале</t>
  </si>
  <si>
    <t>уменьшение стоимости акций и иных форм участия в капитале</t>
  </si>
  <si>
    <t>уменьшение задолженности по бюджетным ссудам и кредитам</t>
  </si>
  <si>
    <t>640</t>
  </si>
  <si>
    <t>выбытие финансовых активов (прочие показатели)</t>
  </si>
  <si>
    <t>171</t>
  </si>
  <si>
    <t>000</t>
  </si>
  <si>
    <t>из них: увеличение остатков по внутренним расчетам</t>
  </si>
  <si>
    <t>увеличение обязательств</t>
  </si>
  <si>
    <t>увеличение обязательств (прочие показатели)</t>
  </si>
  <si>
    <t>уменьшение обязательств</t>
  </si>
  <si>
    <t>810</t>
  </si>
  <si>
    <t>уменьшение обязательств (прочие показатели)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</si>
  <si>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 (-)</t>
  </si>
  <si>
    <t>Остаток средств на конец года</t>
  </si>
  <si>
    <t>4.1.</t>
  </si>
  <si>
    <t>5.1.</t>
  </si>
  <si>
    <t>6.1.</t>
  </si>
  <si>
    <t>7.1.</t>
  </si>
  <si>
    <t>8.1.</t>
  </si>
  <si>
    <t>9.1.</t>
  </si>
  <si>
    <t>15.1.</t>
  </si>
  <si>
    <t>16.1.</t>
  </si>
  <si>
    <t>Итого</t>
  </si>
  <si>
    <t>Общая сумма выставленных требований к возмещению ущерба по недостачам и хищениям материальных ценностей, денежных средств, а также от порчи материальных ценностей, тыс. руб</t>
  </si>
  <si>
    <t>Причины образования дебиторской задолженности, нереальной к взысканию</t>
  </si>
  <si>
    <t>Причины образования просроченной кредиторской задолженности</t>
  </si>
  <si>
    <t>Код показателя</t>
  </si>
  <si>
    <t>КБК</t>
  </si>
  <si>
    <t>Всего, руб.</t>
  </si>
  <si>
    <t>Субсидии на выполнение государственного задания, руб.</t>
  </si>
  <si>
    <t>Субсидии на выполнение государственного задания из бюджета Федерального фонда обязательного медицинского страхования, руб.</t>
  </si>
  <si>
    <t>Субсидии, предоставляемые в соответствии с абзацем вторым пункта 1 статьи 78.1 БК РФ, руб.</t>
  </si>
  <si>
    <t>Субсидии на осуществление капитальных вложений, руб.</t>
  </si>
  <si>
    <t>Средства обязательного медицинского страхования, руб.</t>
  </si>
  <si>
    <t>Поступления от оказания услуг (выполнения работ) на платной основе и от иной приносящей доход деятельности</t>
  </si>
  <si>
    <t>Обоснования и расчеты по вносимым изменениям</t>
  </si>
  <si>
    <t>Из них: гранты, руб.</t>
  </si>
  <si>
    <t>17002</t>
  </si>
  <si>
    <t>0000001</t>
  </si>
  <si>
    <t xml:space="preserve">Возврат неиспользованных остатков субсидий прошлых лет в доход бюджета (-) </t>
  </si>
  <si>
    <t/>
  </si>
  <si>
    <t>17003</t>
  </si>
  <si>
    <t>0000002</t>
  </si>
  <si>
    <t>17109</t>
  </si>
  <si>
    <t>0000003</t>
  </si>
  <si>
    <t>Возврат учреждению субсидии на выполнение государственного задания по неисполненным обязательствам прошлых лет (+)</t>
  </si>
  <si>
    <t>17004</t>
  </si>
  <si>
    <t>1000000</t>
  </si>
  <si>
    <t>Поступления от доходов, всего:</t>
  </si>
  <si>
    <t>17005</t>
  </si>
  <si>
    <t>1100000</t>
  </si>
  <si>
    <t>в том числе: доходы от собственности</t>
  </si>
  <si>
    <t>17006</t>
  </si>
  <si>
    <t>1110000</t>
  </si>
  <si>
    <t>из них:от использования имущества, находящегося в государственной собственности и переданного в аренду</t>
  </si>
  <si>
    <t>17007</t>
  </si>
  <si>
    <t>1120000</t>
  </si>
  <si>
    <t>17200</t>
  </si>
  <si>
    <t>5000001</t>
  </si>
  <si>
    <t>от собственности (прочие поступления)</t>
  </si>
  <si>
    <t>17008</t>
  </si>
  <si>
    <t>1200000</t>
  </si>
  <si>
    <t>доходы от оказания услуг, работ</t>
  </si>
  <si>
    <t>17009</t>
  </si>
  <si>
    <t>1210000</t>
  </si>
  <si>
    <t>из них от оказания услуг (выполнения работ) на платной основе</t>
  </si>
  <si>
    <t>17010</t>
  </si>
  <si>
    <t>1211000</t>
  </si>
  <si>
    <t>в том числе: от образовательной деятельности</t>
  </si>
  <si>
    <t>17011</t>
  </si>
  <si>
    <t>1211010</t>
  </si>
  <si>
    <t>в том числе: от реализации основных общеобразовательных программ</t>
  </si>
  <si>
    <t>17012</t>
  </si>
  <si>
    <t>1211011</t>
  </si>
  <si>
    <t>в том числе: от реализации образовательных программ дошкольного образования</t>
  </si>
  <si>
    <t>17013</t>
  </si>
  <si>
    <t>1211012</t>
  </si>
  <si>
    <t>17014</t>
  </si>
  <si>
    <t>1211013</t>
  </si>
  <si>
    <t>17015</t>
  </si>
  <si>
    <t>1211014</t>
  </si>
  <si>
    <t>17016</t>
  </si>
  <si>
    <t>1211020</t>
  </si>
  <si>
    <t>17017</t>
  </si>
  <si>
    <t>1211021</t>
  </si>
  <si>
    <t>в том числе: от реализации образовательных программ среднего профессионального образования</t>
  </si>
  <si>
    <t>17018</t>
  </si>
  <si>
    <t>1211022</t>
  </si>
  <si>
    <t>17019</t>
  </si>
  <si>
    <t>1211030</t>
  </si>
  <si>
    <t>17020</t>
  </si>
  <si>
    <t>1211040</t>
  </si>
  <si>
    <t>17021</t>
  </si>
  <si>
    <t>1211041</t>
  </si>
  <si>
    <t>в том числе: от реализации дополнительных общеобразовательных программ</t>
  </si>
  <si>
    <t>17022</t>
  </si>
  <si>
    <t>1211042</t>
  </si>
  <si>
    <t>17023</t>
  </si>
  <si>
    <t>1212000</t>
  </si>
  <si>
    <t>17024</t>
  </si>
  <si>
    <t>1213000</t>
  </si>
  <si>
    <t>17025</t>
  </si>
  <si>
    <t>1213010</t>
  </si>
  <si>
    <t>из них: от подготовки научных кадров (в докторантуре)</t>
  </si>
  <si>
    <t>17201</t>
  </si>
  <si>
    <t>5000003</t>
  </si>
  <si>
    <t>от прочих видов деятельности (прочие поступления)</t>
  </si>
  <si>
    <t>17110</t>
  </si>
  <si>
    <t>1220000</t>
  </si>
  <si>
    <t>налог на прибыль (-)</t>
  </si>
  <si>
    <t>17111</t>
  </si>
  <si>
    <t>1230000</t>
  </si>
  <si>
    <t>17202</t>
  </si>
  <si>
    <t>5000002</t>
  </si>
  <si>
    <t>от оказания услуг (выполнения работ) (прочие поступления)</t>
  </si>
  <si>
    <t>17027</t>
  </si>
  <si>
    <t>1300000</t>
  </si>
  <si>
    <t>доходы от штрафов, пеней, иных сумм принудительного изъятия</t>
  </si>
  <si>
    <t>17028</t>
  </si>
  <si>
    <t>1400000</t>
  </si>
  <si>
    <t>17029</t>
  </si>
  <si>
    <t>1500000</t>
  </si>
  <si>
    <t>17036</t>
  </si>
  <si>
    <t>1600000</t>
  </si>
  <si>
    <t>прочие доходы</t>
  </si>
  <si>
    <t>17030</t>
  </si>
  <si>
    <t>1700000</t>
  </si>
  <si>
    <t>доходы от операций с активами</t>
  </si>
  <si>
    <t>17031</t>
  </si>
  <si>
    <t>1810000</t>
  </si>
  <si>
    <t>из них:от уменьшения стоимости основных средств</t>
  </si>
  <si>
    <t>17032</t>
  </si>
  <si>
    <t>1820000</t>
  </si>
  <si>
    <t>17033</t>
  </si>
  <si>
    <t>1830000</t>
  </si>
  <si>
    <t>17203</t>
  </si>
  <si>
    <t>5000004</t>
  </si>
  <si>
    <t>от операций с активами (прочие выплаты)</t>
  </si>
  <si>
    <t>17037</t>
  </si>
  <si>
    <t>2000000</t>
  </si>
  <si>
    <t>17038</t>
  </si>
  <si>
    <t>2100000</t>
  </si>
  <si>
    <t>в том числе на: выплаты персоналу всего:</t>
  </si>
  <si>
    <t>17115</t>
  </si>
  <si>
    <t>2110000</t>
  </si>
  <si>
    <t>110</t>
  </si>
  <si>
    <t>из них: оплата труда и начисления на выплаты по оплате труда</t>
  </si>
  <si>
    <t>17039</t>
  </si>
  <si>
    <t>2111000</t>
  </si>
  <si>
    <t>из них:фонд оплаты труда</t>
  </si>
  <si>
    <t>17040</t>
  </si>
  <si>
    <t>2111100</t>
  </si>
  <si>
    <t>в том числе: педагогических работников</t>
  </si>
  <si>
    <t>17041</t>
  </si>
  <si>
    <t>2111200</t>
  </si>
  <si>
    <t>17042</t>
  </si>
  <si>
    <t>2111300</t>
  </si>
  <si>
    <t>17043</t>
  </si>
  <si>
    <t>2111310</t>
  </si>
  <si>
    <t>из них:научных сотрудников</t>
  </si>
  <si>
    <t>17204</t>
  </si>
  <si>
    <t>5000006</t>
  </si>
  <si>
    <t>прочие научные работники</t>
  </si>
  <si>
    <t>17044</t>
  </si>
  <si>
    <t>2111400</t>
  </si>
  <si>
    <t>прочего основного персонала</t>
  </si>
  <si>
    <t>17045</t>
  </si>
  <si>
    <t>2111500</t>
  </si>
  <si>
    <t>17046</t>
  </si>
  <si>
    <t>2111600</t>
  </si>
  <si>
    <t>17049</t>
  </si>
  <si>
    <t>2112000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</si>
  <si>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</si>
  <si>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17047</t>
  </si>
  <si>
    <t>2120000</t>
  </si>
  <si>
    <t>17219</t>
  </si>
  <si>
    <t>5000007</t>
  </si>
  <si>
    <t>17220</t>
  </si>
  <si>
    <t>5000008</t>
  </si>
  <si>
    <t>17222</t>
  </si>
  <si>
    <t>5000024</t>
  </si>
  <si>
    <t>иные выплаты персоналу учреждений, за исключением фонда оплаты труда (прочие выплаты)</t>
  </si>
  <si>
    <t>17048</t>
  </si>
  <si>
    <t>2130000</t>
  </si>
  <si>
    <t>иные выплаты, за исключением фонда оплаты труда учреждений, лицам, привлекаемых согласно законодательству для выполнения отдельных полномочий</t>
  </si>
  <si>
    <t>17050</t>
  </si>
  <si>
    <t>2140000</t>
  </si>
  <si>
    <t>расходы на выплату персоналу в сфере национальной безопасности, правоохранительной деятельности и обороны</t>
  </si>
  <si>
    <t>17051</t>
  </si>
  <si>
    <t>2141000</t>
  </si>
  <si>
    <t>из них: денежное довольствие военнослужащих и сотрудников, имеющих специальные звания</t>
  </si>
  <si>
    <t>17205</t>
  </si>
  <si>
    <t>5000010</t>
  </si>
  <si>
    <t>иные расходы на выплату персоналу в сфере национальной безопасности, правоохранительной деятельности и обороны</t>
  </si>
  <si>
    <t>17206</t>
  </si>
  <si>
    <t>5000005</t>
  </si>
  <si>
    <t>выплаты персоналу (прочие выплаты)</t>
  </si>
  <si>
    <t>17052</t>
  </si>
  <si>
    <t>2200000</t>
  </si>
  <si>
    <t>социальные и иные выплаты населению, всего</t>
  </si>
  <si>
    <t>17053</t>
  </si>
  <si>
    <t>2210000</t>
  </si>
  <si>
    <t>из них: социальные выплаты гражданам, кроме публичных нормативных социальных выплат</t>
  </si>
  <si>
    <t>17054</t>
  </si>
  <si>
    <t>2211000</t>
  </si>
  <si>
    <t>из них:пособия, компенсации и иные социальные выплаты гражданам, кроме публичных нормативных обязательств</t>
  </si>
  <si>
    <t>17207</t>
  </si>
  <si>
    <t>5000012</t>
  </si>
  <si>
    <t>иные социальные выплаты гражданам, кроме публичных нормативных социальных выплат</t>
  </si>
  <si>
    <t>17055</t>
  </si>
  <si>
    <t>2220000</t>
  </si>
  <si>
    <t>17056</t>
  </si>
  <si>
    <t>2230000</t>
  </si>
  <si>
    <t>17057</t>
  </si>
  <si>
    <t>2240000</t>
  </si>
  <si>
    <t>17208</t>
  </si>
  <si>
    <t>5000011</t>
  </si>
  <si>
    <t>социальные и иные выплаты населению (прочие выплаты)</t>
  </si>
  <si>
    <t>17061</t>
  </si>
  <si>
    <t>2300000</t>
  </si>
  <si>
    <t>уплата налогов, сборов и иных платежей, всего</t>
  </si>
  <si>
    <t>17062</t>
  </si>
  <si>
    <t>2310000</t>
  </si>
  <si>
    <t>из них: налог на имущество и земельный налог</t>
  </si>
  <si>
    <t>17063</t>
  </si>
  <si>
    <t>2320000</t>
  </si>
  <si>
    <t>17064</t>
  </si>
  <si>
    <t>2330000</t>
  </si>
  <si>
    <t>17221</t>
  </si>
  <si>
    <t>5000023</t>
  </si>
  <si>
    <t>уплата налогов, сборов и иных платежей (прочие выплаты)</t>
  </si>
  <si>
    <t>17065</t>
  </si>
  <si>
    <t>2400000</t>
  </si>
  <si>
    <t>безвозмездные перечисления организациям</t>
  </si>
  <si>
    <t>17066</t>
  </si>
  <si>
    <t>2410000</t>
  </si>
  <si>
    <t>из них:взносы в международные организации</t>
  </si>
  <si>
    <t>17210</t>
  </si>
  <si>
    <t>5000015</t>
  </si>
  <si>
    <t>иные платежи, взносы, безвозмездные перечисления субъектам международного права</t>
  </si>
  <si>
    <t>17116</t>
  </si>
  <si>
    <t>2500000</t>
  </si>
  <si>
    <t>прочие расходы (кроме расходов на закупку товаров, работ, услуг)</t>
  </si>
  <si>
    <t>17058</t>
  </si>
  <si>
    <t>2510000</t>
  </si>
  <si>
    <t>17059</t>
  </si>
  <si>
    <t>2511000</t>
  </si>
  <si>
    <t>из них: исполнение судебных актов</t>
  </si>
  <si>
    <t>17060</t>
  </si>
  <si>
    <t>2511100</t>
  </si>
  <si>
    <t>из них:исполнение судебных актов Российской Федерации  и мировых соглашений по возмещению вреда, причинённого в результате деятельности учреждений</t>
  </si>
  <si>
    <t>17209</t>
  </si>
  <si>
    <t>5000014</t>
  </si>
  <si>
    <t>иное исполнение судебных актов</t>
  </si>
  <si>
    <t>17211</t>
  </si>
  <si>
    <t>5000013</t>
  </si>
  <si>
    <t>иные бюджетные ассигнования (прочие выплаты)</t>
  </si>
  <si>
    <t>17083</t>
  </si>
  <si>
    <t>2520000</t>
  </si>
  <si>
    <t>17084</t>
  </si>
  <si>
    <t>2521000</t>
  </si>
  <si>
    <t>из них:обслуживание государственного долга Российской Федерации</t>
  </si>
  <si>
    <t>17214</t>
  </si>
  <si>
    <t>5000018</t>
  </si>
  <si>
    <t>иное обслуживание государственного (муниципального) долга</t>
  </si>
  <si>
    <t>17117</t>
  </si>
  <si>
    <t>2600000</t>
  </si>
  <si>
    <t>расходы на закупку товаров, работ, услуг, всего</t>
  </si>
  <si>
    <t>17070</t>
  </si>
  <si>
    <t>2610000</t>
  </si>
  <si>
    <t>17104</t>
  </si>
  <si>
    <t>2611000</t>
  </si>
  <si>
    <t>240</t>
  </si>
  <si>
    <t>из них: иные закупки товаров, работ и услуг для обеспечения государственных (муниципальных) нужд</t>
  </si>
  <si>
    <t>17071</t>
  </si>
  <si>
    <t>2611100</t>
  </si>
  <si>
    <t>из них:научно-исследовательские и опытно-конструкторские работы</t>
  </si>
  <si>
    <t>17072</t>
  </si>
  <si>
    <t>2611200</t>
  </si>
  <si>
    <t>17073</t>
  </si>
  <si>
    <t>2611300</t>
  </si>
  <si>
    <t>прочая закупка товаров, работ и услуг для обеспечения государственных (муниципальных) нужд</t>
  </si>
  <si>
    <t>17074</t>
  </si>
  <si>
    <t>2611310</t>
  </si>
  <si>
    <t>из них:услуги связи</t>
  </si>
  <si>
    <t>17075</t>
  </si>
  <si>
    <t>2611320</t>
  </si>
  <si>
    <t>17076</t>
  </si>
  <si>
    <t>2611330</t>
  </si>
  <si>
    <t>17077</t>
  </si>
  <si>
    <t>2611340</t>
  </si>
  <si>
    <t>17078</t>
  </si>
  <si>
    <t>2611350</t>
  </si>
  <si>
    <t>17079</t>
  </si>
  <si>
    <t>2611360</t>
  </si>
  <si>
    <t>17080</t>
  </si>
  <si>
    <t>2611370</t>
  </si>
  <si>
    <t>17081</t>
  </si>
  <si>
    <t>2611380</t>
  </si>
  <si>
    <t>увеличение стоимости нематериальных активов</t>
  </si>
  <si>
    <t>17082</t>
  </si>
  <si>
    <t>2611390</t>
  </si>
  <si>
    <t>увеличение стоимости материальных запасов</t>
  </si>
  <si>
    <t>17213</t>
  </si>
  <si>
    <t>5000017</t>
  </si>
  <si>
    <t>прочая закупка товаров, работ и услуг для обеспечения государственных (муниципальных) нужд (прочие выплаты)</t>
  </si>
  <si>
    <t>17223</t>
  </si>
  <si>
    <t>5000025</t>
  </si>
  <si>
    <t>закупка товаров, работ, услуг (прочие выплаты)</t>
  </si>
  <si>
    <t>17067</t>
  </si>
  <si>
    <t>2620000</t>
  </si>
  <si>
    <t>17068</t>
  </si>
  <si>
    <t>2621000</t>
  </si>
  <si>
    <t>из них:приобретение объектов недвижимого имущества государственными (муниципальными) учреждениями</t>
  </si>
  <si>
    <t>17069</t>
  </si>
  <si>
    <t>2622000</t>
  </si>
  <si>
    <t>строительство (реконструкция) объектов недвижимого имущества государственными (муниципальными) учреждениями</t>
  </si>
  <si>
    <t>17212</t>
  </si>
  <si>
    <t>5000016</t>
  </si>
  <si>
    <t>иные расходы на капитальные вложения в объекты государственной (муниципальной) собственности</t>
  </si>
  <si>
    <t>17086</t>
  </si>
  <si>
    <t>3000000</t>
  </si>
  <si>
    <t>Поступление финансовых активов, всего:</t>
  </si>
  <si>
    <t>17118</t>
  </si>
  <si>
    <t>3100000</t>
  </si>
  <si>
    <t>из них: увеличение остатков средств</t>
  </si>
  <si>
    <t>17087</t>
  </si>
  <si>
    <t>3110000</t>
  </si>
  <si>
    <t>поступления на счета бюджетов</t>
  </si>
  <si>
    <t>17096</t>
  </si>
  <si>
    <t>3120000</t>
  </si>
  <si>
    <t>17097</t>
  </si>
  <si>
    <t>3121000</t>
  </si>
  <si>
    <t>из них:увеличение задолженности по внутреннему государственному (муниципальному) долгу (поступления заимствований от резидентов)</t>
  </si>
  <si>
    <t>17217</t>
  </si>
  <si>
    <t>5000021</t>
  </si>
  <si>
    <t>17119</t>
  </si>
  <si>
    <t>3200000</t>
  </si>
  <si>
    <t>17088</t>
  </si>
  <si>
    <t>3210000</t>
  </si>
  <si>
    <t>17089</t>
  </si>
  <si>
    <t>3220000</t>
  </si>
  <si>
    <t>17090</t>
  </si>
  <si>
    <t>3230000</t>
  </si>
  <si>
    <t>17215</t>
  </si>
  <si>
    <t>5000019</t>
  </si>
  <si>
    <t>поступление финансовых активов (прочие показатели)</t>
  </si>
  <si>
    <t>17105</t>
  </si>
  <si>
    <t>3300000</t>
  </si>
  <si>
    <t>Доходы от переоценки активов и обязательств</t>
  </si>
  <si>
    <t>17112</t>
  </si>
  <si>
    <t>3400000</t>
  </si>
  <si>
    <t>Изменение остатков по внутренним расчетам</t>
  </si>
  <si>
    <t>17113</t>
  </si>
  <si>
    <t>3410000</t>
  </si>
  <si>
    <t>17114</t>
  </si>
  <si>
    <t>3420000</t>
  </si>
  <si>
    <t>уменьшение остатков по внутренним расчетам</t>
  </si>
  <si>
    <t>17091</t>
  </si>
  <si>
    <t>4000000</t>
  </si>
  <si>
    <t>Выбытие финансовых активов, всего</t>
  </si>
  <si>
    <t>17120</t>
  </si>
  <si>
    <t>4100000</t>
  </si>
  <si>
    <t>из них: уменьшение остатков средств</t>
  </si>
  <si>
    <t>17092</t>
  </si>
  <si>
    <t>4110000</t>
  </si>
  <si>
    <t>выбытие со счетов бюджетов</t>
  </si>
  <si>
    <t>17098</t>
  </si>
  <si>
    <t>4120000</t>
  </si>
  <si>
    <t>17099</t>
  </si>
  <si>
    <t>4121000</t>
  </si>
  <si>
    <t>из них:уменьшение задолженности по внутреннему государственному (муниципальному) долгу (погашение заимствований от резидентов)</t>
  </si>
  <si>
    <t>17218</t>
  </si>
  <si>
    <t>5000022</t>
  </si>
  <si>
    <t>17121</t>
  </si>
  <si>
    <t>4200000</t>
  </si>
  <si>
    <t>прочие выбытия</t>
  </si>
  <si>
    <t>17093</t>
  </si>
  <si>
    <t>4210000</t>
  </si>
  <si>
    <t>17094</t>
  </si>
  <si>
    <t>4220000</t>
  </si>
  <si>
    <t>17095</t>
  </si>
  <si>
    <t>4230000</t>
  </si>
  <si>
    <t>17216</t>
  </si>
  <si>
    <t>5000020</t>
  </si>
  <si>
    <t>17001</t>
  </si>
  <si>
    <t>5000000</t>
  </si>
  <si>
    <t>17101</t>
  </si>
  <si>
    <t>6000000</t>
  </si>
  <si>
    <t xml:space="preserve">план </t>
  </si>
  <si>
    <t xml:space="preserve">факт </t>
  </si>
  <si>
    <t>отклонение</t>
  </si>
  <si>
    <t>Прочие доходы</t>
  </si>
  <si>
    <t>(наименование подразделения)</t>
  </si>
  <si>
    <t>%</t>
  </si>
  <si>
    <t xml:space="preserve">Количество ставок по штатному расписанию </t>
  </si>
  <si>
    <t>На начало года, ед</t>
  </si>
  <si>
    <t>На конец года, ед</t>
  </si>
  <si>
    <t>Изменение, %</t>
  </si>
  <si>
    <t>На начало отчетного периода</t>
  </si>
  <si>
    <t xml:space="preserve">Квалификация сотрудников учреждения </t>
  </si>
  <si>
    <t>Среднегодовая (среднесписочная) численность работников списочного составас учетом внешних совместителей учреждения, чел</t>
  </si>
  <si>
    <t>За год, предшествующий отчетному</t>
  </si>
  <si>
    <t>За отчетный год</t>
  </si>
  <si>
    <t xml:space="preserve">Средняя заработная плата сотрудников учреждения, тыс. руб. </t>
  </si>
  <si>
    <t>Пояснения</t>
  </si>
  <si>
    <t>1.5. Сведения о численности работников учреждения</t>
  </si>
  <si>
    <t>имущества за 2019 год</t>
  </si>
  <si>
    <t>Вид деятельности</t>
  </si>
  <si>
    <t>1.1. Основные виды деятельности учреждения, которые учреждение вправе осуществлять в соответствии с его учредительными документами:</t>
  </si>
  <si>
    <t>I. Общие сведения о федеральном государственном учреждении</t>
  </si>
  <si>
    <t>1.3. Перечень услуг (работ), которые фактически оказывались учреждением потребителям за плату в случаях, предусмотренных нормативными правовыми актами, с указанием потребителей указанных услуг (работ):</t>
  </si>
  <si>
    <t>1.4. Перечень разрешительных документов, на основании которых учреждение осуществляет деятельность (в случае, если виды деятельности учреждения, предусмотренные его учредительными документами, могут осуществляться только на основании специальных разрешений (лицензий):</t>
  </si>
  <si>
    <t>1.2. Иные виды деятельности, которые учреждение вправе осуществлять в соответствии с его учредительными документами:</t>
  </si>
  <si>
    <t xml:space="preserve">        педагогические работники</t>
  </si>
  <si>
    <t xml:space="preserve">       профессорско-преподавательский состав</t>
  </si>
  <si>
    <t xml:space="preserve">       научные работники</t>
  </si>
  <si>
    <t xml:space="preserve">                  - из них научные сотрудники</t>
  </si>
  <si>
    <t xml:space="preserve">        прочий основной персонал</t>
  </si>
  <si>
    <t>II. Результаты деятельности учреждения</t>
  </si>
  <si>
    <t xml:space="preserve">    недвижимое имущество, всего:</t>
  </si>
  <si>
    <t xml:space="preserve">    остаточная стоимость</t>
  </si>
  <si>
    <t xml:space="preserve">    особо ценное движимое имущество, всего:</t>
  </si>
  <si>
    <t xml:space="preserve">    денежные средства учреждения, всего</t>
  </si>
  <si>
    <t xml:space="preserve">    денежные средства учреждения на счетах</t>
  </si>
  <si>
    <t xml:space="preserve">    денежные средства учреждения, размещенные на депозиты в кредитной организации</t>
  </si>
  <si>
    <t xml:space="preserve">    иные финансовые инструменты</t>
  </si>
  <si>
    <t xml:space="preserve">    дебиторская задолженность по доходам</t>
  </si>
  <si>
    <t xml:space="preserve">    дебиторская задолженность по расходам</t>
  </si>
  <si>
    <t xml:space="preserve">    долговые обязательства</t>
  </si>
  <si>
    <t xml:space="preserve">    кредиторская задолженность:</t>
  </si>
  <si>
    <t xml:space="preserve">    просроченная кредиторская задолженность</t>
  </si>
  <si>
    <t>17126</t>
  </si>
  <si>
    <t>1400001</t>
  </si>
  <si>
    <t xml:space="preserve">Безвозмездные денежные поступления текущего характера </t>
  </si>
  <si>
    <t>17122</t>
  </si>
  <si>
    <t>1610000</t>
  </si>
  <si>
    <t>1620000</t>
  </si>
  <si>
    <t>1630000</t>
  </si>
  <si>
    <t>1710000</t>
  </si>
  <si>
    <t>1720000</t>
  </si>
  <si>
    <t>1730000</t>
  </si>
  <si>
    <t>2.4.1. Сведения о возвратах остатков субсидий и расходов прошлых лет</t>
  </si>
  <si>
    <t>Код аналитики</t>
  </si>
  <si>
    <t>Произведено возвратов (тыс. руб.)</t>
  </si>
  <si>
    <t>итого</t>
  </si>
  <si>
    <t>Возвращено остатков субсидий прошлых лет, всего:</t>
  </si>
  <si>
    <t>из них по кодам аналитики:</t>
  </si>
  <si>
    <t>Возвращено расходов прошлых лет, всего:</t>
  </si>
  <si>
    <t>Поступления на счета бюджетов</t>
  </si>
  <si>
    <t>2.4. Данные о кассовых и плановых поступлениях и выплатах в соответствии с планом финансово-хозяйственной деятельности учреждения.</t>
  </si>
  <si>
    <t>Организационно-правовая форма</t>
  </si>
  <si>
    <t>Наименование</t>
  </si>
  <si>
    <t>Фактическое местонахождение</t>
  </si>
  <si>
    <t>ИНН</t>
  </si>
  <si>
    <t>ОГРН</t>
  </si>
  <si>
    <t>Основной вид деятельности</t>
  </si>
  <si>
    <t>Величина участия</t>
  </si>
  <si>
    <t>тыс. руб.</t>
  </si>
  <si>
    <t>2.5. Сведения об участии учреждения в качестве учредителя или участника некоммерческих и (или) коммерческих организаций.</t>
  </si>
  <si>
    <t>Общая балансовая стоимость недвижимого имущества, находящегося у учреждения на праве оперативного управления (тыс. руб.)</t>
  </si>
  <si>
    <t>Общая остаточная стоимость недвижимого имущества, находящегося у учреждения на праве оперативного управления (тыс. руб.)</t>
  </si>
  <si>
    <t>Общая балансовая стоимость недвижимого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</si>
  <si>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</si>
  <si>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</si>
  <si>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</si>
  <si>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балансовая стоимость движимого имущества, находящегося у учреждения на праве оперативного управления (тыс. руб.)</t>
  </si>
  <si>
    <t>Общая остаточная стоимость движимого имущества, находящегося у учреждения на праве оперативного управления (тыс. руб.)</t>
  </si>
  <si>
    <t>Общая балансовая стоимость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</si>
  <si>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</si>
  <si>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</si>
  <si>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</si>
  <si>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балансовая стоимость особо ценного движимого имущества, находящегося у учреждения на праве оперативного управления (тыс. руб.)</t>
  </si>
  <si>
    <t>Общая остаточная стоимость особо ценного движимого имущества, находящегося у учреждения на праве оперативного управления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</si>
  <si>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</si>
  <si>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</si>
  <si>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</si>
  <si>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</si>
  <si>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площадь объектов недвижимого имущества, находящегося у учреждения на праве оперативного управления (квадратные метры (далее - кв. м)</t>
  </si>
  <si>
    <t>Общая площадь объектов недвижимого имущества, находящегося у учреждения на праве оперативного управления, и переданного в аренду (кв. м)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</si>
  <si>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 (кв. м)</t>
  </si>
  <si>
    <t>Количество объектов недвижимого имущества, находящегося у учреждения на праве оперативного управления (штук)</t>
  </si>
  <si>
    <t>Общая балансовая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</si>
  <si>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остаточная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</si>
  <si>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балансовая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</si>
  <si>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Общая остаточная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</si>
  <si>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 (тыс. руб.)</t>
  </si>
  <si>
    <t>III. Об использовании имущества, закрепленного за учреждением</t>
  </si>
  <si>
    <t>ЭТО МОЯ ВСПОМОГАТЕЛЬНАЯ ФОРМА. ЕСЛИ ОНА ВАМ ЧЕМ ТО ПОМОЖЕТ, ТО ЗАПОЛНЯЙТЕ В НЕЙ ТОЛЬКО ЯЧЕЙКИ ЖЕЛТОГО ЦВЕТА ПО СВОЕМУ ФИЛИАЛУ. (ничего не удаляйте)</t>
  </si>
  <si>
    <t>Наименование услуги (работы)</t>
  </si>
  <si>
    <t>Единицы измерения</t>
  </si>
  <si>
    <t>Цены (тарифы) на платные услуги (работы), оказываемые потребителям,  год (план)</t>
  </si>
  <si>
    <t>Цены (тарифы) на платные услуги (работы), оказываемые потребителям, в месяц</t>
  </si>
  <si>
    <t>I квартал</t>
  </si>
  <si>
    <t>II квартал</t>
  </si>
  <si>
    <t>III квартал</t>
  </si>
  <si>
    <t>IV квартал</t>
  </si>
  <si>
    <t>Плановый доход</t>
  </si>
  <si>
    <t>Факт</t>
  </si>
  <si>
    <t>Фактический доход - I квартал</t>
  </si>
  <si>
    <t>Фактический доход - II квартал</t>
  </si>
  <si>
    <t>Фактический доход - III квартал</t>
  </si>
  <si>
    <t>Фактический доход - IV квартал</t>
  </si>
  <si>
    <t>Цены (тарифы) на платные услуги (работы), оказываемые потребителям,  год (факт)</t>
  </si>
  <si>
    <t>Отклонение  (Доходы в 737- Доходы ПФХД )</t>
  </si>
  <si>
    <t xml:space="preserve">Отклонение, </t>
  </si>
  <si>
    <t>Общее количество потребителей</t>
  </si>
  <si>
    <t>Количество жалоб потребителей</t>
  </si>
  <si>
    <t>Реализация основных общеобразовательных программ дошкольного образования</t>
  </si>
  <si>
    <t>Дгту</t>
  </si>
  <si>
    <t xml:space="preserve">Азов </t>
  </si>
  <si>
    <t>Волгодонск</t>
  </si>
  <si>
    <t xml:space="preserve">Пятигорск </t>
  </si>
  <si>
    <t>Ставрополь</t>
  </si>
  <si>
    <t>Таганрог</t>
  </si>
  <si>
    <t>Шахты</t>
  </si>
  <si>
    <t>Реализация основных общеобразовательных программ   начального общего, основного общего , среднего общего образования</t>
  </si>
  <si>
    <t>Реализация образовательных программ среднего профессионального образования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</si>
  <si>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</si>
  <si>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</si>
  <si>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Проведение научно-исследовательских работ (фундаментальных научных исследований, прикладных научных исследований, поисковых научных исследований, научно-технической деятельности и экспериментальных разработок)</t>
  </si>
  <si>
    <t>Единица</t>
  </si>
  <si>
    <t>Осуществление спортивной и физкультурно-оздоровительной деятельности</t>
  </si>
  <si>
    <t>Условная штука</t>
  </si>
  <si>
    <t>Осуществление санаторно-курортной деятельности</t>
  </si>
  <si>
    <t>Место</t>
  </si>
  <si>
    <t>Предоставление услуг проживания, пользования коммунальными и хозяйственными услугами в общежитиях</t>
  </si>
  <si>
    <t>Прочие поступления (130)</t>
  </si>
  <si>
    <t>Радуга</t>
  </si>
  <si>
    <t>Прочие поступления (180)</t>
  </si>
  <si>
    <t>ИТОГО</t>
  </si>
  <si>
    <t>ЗАПОЛНИТЕ ДАННЫЕ ИЗ ф.737</t>
  </si>
  <si>
    <t>Проверка</t>
  </si>
  <si>
    <t>ИТОГО отклонение</t>
  </si>
  <si>
    <t>Прочие поступления (150)</t>
  </si>
  <si>
    <t>Налоги (180)</t>
  </si>
  <si>
    <t>для проверки</t>
  </si>
  <si>
    <t>ТАК ЖЕ ЗАПОЛНИТЕ ТАБЛИЦУ (НИЖЕ) ПО ДАННЫМ ИЗ БУХГАЛТЕРСКОЙ ОТЧЕТНОСТИ (для  проверки)</t>
  </si>
  <si>
    <t>2.2.1 Сведения об оказании (выполнении) федеральным государственным учреждением услуг (работ) (в том числе платных для потребителей) в отчетном году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</si>
  <si>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</si>
  <si>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</si>
  <si>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И.В. Столяр</t>
  </si>
  <si>
    <t>Научная (научно-исследовательская) деятельность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</si>
  <si>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</si>
  <si>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</si>
  <si>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</si>
  <si>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</si>
  <si>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</si>
  <si>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корректировка шттатного</t>
  </si>
  <si>
    <t>347386, Ростовская область, г. Волгодонск, пр-кт Мира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</si>
</sst>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00"/>
    <numFmt numFmtId="166" formatCode="0.0%"/>
  </numFmts>
  <fonts count="46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7"/>
      <color rgb="FF00B0F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8"/>
      <color rgb="FF00B0F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i/>
      <sz val="8"/>
      <color rgb="FF7030A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/>
    <xf numFmtId="0" fontId="11" fillId="2" borderId="11" xfId="0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left" vertical="top" wrapText="1"/>
    </xf>
    <xf numFmtId="164" fontId="10" fillId="0" borderId="11" xfId="0" applyNumberFormat="1" applyFont="1" applyBorder="1" applyAlignment="1">
      <alignment horizontal="right" vertical="top"/>
    </xf>
    <xf numFmtId="49" fontId="12" fillId="0" borderId="11" xfId="0" applyNumberFormat="1" applyFont="1" applyBorder="1" applyAlignment="1">
      <alignment horizontal="center" vertical="top"/>
    </xf>
    <xf numFmtId="49" fontId="12" fillId="0" borderId="11" xfId="0" applyNumberFormat="1" applyFont="1" applyBorder="1" applyAlignment="1">
      <alignment horizontal="left" vertical="top" wrapText="1"/>
    </xf>
    <xf numFmtId="164" fontId="12" fillId="0" borderId="11" xfId="0" applyNumberFormat="1" applyFont="1" applyBorder="1" applyAlignment="1">
      <alignment horizontal="right" vertical="top"/>
    </xf>
    <xf numFmtId="49" fontId="12" fillId="0" borderId="11" xfId="0" applyNumberFormat="1" applyFont="1" applyBorder="1" applyAlignment="1">
      <alignment horizontal="left" vertical="top" wrapText="1" indent="1"/>
    </xf>
    <xf numFmtId="49" fontId="10" fillId="0" borderId="11" xfId="0" applyNumberFormat="1" applyFont="1" applyBorder="1" applyAlignment="1">
      <alignment horizontal="left" vertical="top" wrapText="1" indent="2"/>
    </xf>
    <xf numFmtId="49" fontId="12" fillId="0" borderId="11" xfId="0" applyNumberFormat="1" applyFont="1" applyBorder="1" applyAlignment="1">
      <alignment horizontal="left" vertical="top" wrapText="1" indent="2"/>
    </xf>
    <xf numFmtId="49" fontId="12" fillId="0" borderId="11" xfId="0" applyNumberFormat="1" applyFont="1" applyBorder="1" applyAlignment="1">
      <alignment horizontal="left" vertical="top" wrapText="1" indent="3"/>
    </xf>
    <xf numFmtId="0" fontId="11" fillId="2" borderId="10" xfId="0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 vertical="top"/>
    </xf>
    <xf numFmtId="49" fontId="12" fillId="0" borderId="11" xfId="0" applyNumberFormat="1" applyFont="1" applyFill="1" applyBorder="1" applyAlignment="1">
      <alignment horizontal="left" vertical="top" wrapText="1" indent="4"/>
    </xf>
    <xf numFmtId="164" fontId="12" fillId="0" borderId="11" xfId="0" applyNumberFormat="1" applyFont="1" applyFill="1" applyBorder="1" applyAlignment="1">
      <alignment horizontal="right" vertical="top"/>
    </xf>
    <xf numFmtId="10" fontId="11" fillId="0" borderId="11" xfId="1" applyNumberFormat="1" applyFont="1" applyFill="1" applyBorder="1" applyAlignment="1">
      <alignment horizontal="right" vertical="center"/>
    </xf>
    <xf numFmtId="49" fontId="12" fillId="0" borderId="11" xfId="0" applyNumberFormat="1" applyFont="1" applyFill="1" applyBorder="1" applyAlignment="1">
      <alignment horizontal="left" vertical="top" wrapText="1"/>
    </xf>
    <xf numFmtId="0" fontId="0" fillId="0" borderId="0" xfId="0" applyFill="1"/>
    <xf numFmtId="49" fontId="10" fillId="0" borderId="11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 indent="5"/>
    </xf>
    <xf numFmtId="164" fontId="10" fillId="0" borderId="11" xfId="0" applyNumberFormat="1" applyFont="1" applyFill="1" applyBorder="1" applyAlignment="1">
      <alignment horizontal="right" vertical="center"/>
    </xf>
    <xf numFmtId="164" fontId="10" fillId="0" borderId="11" xfId="0" applyNumberFormat="1" applyFont="1" applyFill="1" applyBorder="1" applyAlignment="1">
      <alignment horizontal="right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11" xfId="0" applyNumberFormat="1" applyFont="1" applyFill="1" applyBorder="1" applyAlignment="1">
      <alignment horizontal="left" vertical="top" wrapText="1" indent="4"/>
    </xf>
    <xf numFmtId="49" fontId="10" fillId="0" borderId="11" xfId="0" applyNumberFormat="1" applyFont="1" applyFill="1" applyBorder="1" applyAlignment="1">
      <alignment horizontal="left" vertical="top" wrapText="1" indent="3"/>
    </xf>
    <xf numFmtId="49" fontId="12" fillId="0" borderId="11" xfId="0" applyNumberFormat="1" applyFont="1" applyFill="1" applyBorder="1" applyAlignment="1">
      <alignment horizontal="left" vertical="top" wrapText="1" indent="3"/>
    </xf>
    <xf numFmtId="49" fontId="10" fillId="0" borderId="11" xfId="0" applyNumberFormat="1" applyFont="1" applyFill="1" applyBorder="1" applyAlignment="1">
      <alignment horizontal="left" vertical="top" wrapText="1" indent="2"/>
    </xf>
    <xf numFmtId="49" fontId="10" fillId="0" borderId="11" xfId="0" applyNumberFormat="1" applyFont="1" applyFill="1" applyBorder="1" applyAlignment="1">
      <alignment horizontal="left" vertical="top" wrapText="1" indent="1"/>
    </xf>
    <xf numFmtId="49" fontId="12" fillId="0" borderId="11" xfId="0" applyNumberFormat="1" applyFont="1" applyFill="1" applyBorder="1" applyAlignment="1">
      <alignment horizontal="left" vertical="top" wrapText="1" indent="1"/>
    </xf>
    <xf numFmtId="49" fontId="12" fillId="0" borderId="11" xfId="0" applyNumberFormat="1" applyFont="1" applyFill="1" applyBorder="1" applyAlignment="1">
      <alignment horizontal="left" vertical="top" wrapText="1" indent="2"/>
    </xf>
    <xf numFmtId="0" fontId="2" fillId="0" borderId="0" xfId="0" applyFont="1" applyFill="1"/>
    <xf numFmtId="164" fontId="12" fillId="0" borderId="11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0" borderId="1" xfId="0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10" fontId="0" fillId="3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0" fontId="2" fillId="3" borderId="1" xfId="1" applyNumberFormat="1" applyFont="1" applyFill="1" applyBorder="1" applyAlignment="1">
      <alignment vertical="center" wrapText="1"/>
    </xf>
    <xf numFmtId="0" fontId="2" fillId="0" borderId="1" xfId="0" applyFont="1" applyBorder="1"/>
    <xf numFmtId="0" fontId="17" fillId="0" borderId="0" xfId="0" applyFont="1"/>
    <xf numFmtId="165" fontId="0" fillId="3" borderId="1" xfId="0" applyNumberFormat="1" applyFill="1" applyBorder="1" applyAlignment="1">
      <alignment horizontal="center" vertical="center" wrapText="1"/>
    </xf>
    <xf numFmtId="10" fontId="19" fillId="0" borderId="1" xfId="1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left" vertical="top" wrapText="1" indent="4"/>
    </xf>
    <xf numFmtId="49" fontId="10" fillId="0" borderId="11" xfId="0" applyNumberFormat="1" applyFont="1" applyBorder="1" applyAlignment="1">
      <alignment horizontal="left" vertical="top" wrapText="1" indent="5"/>
    </xf>
    <xf numFmtId="49" fontId="10" fillId="0" borderId="11" xfId="0" applyNumberFormat="1" applyFont="1" applyBorder="1" applyAlignment="1">
      <alignment horizontal="left" vertical="top" wrapText="1" indent="4"/>
    </xf>
    <xf numFmtId="49" fontId="10" fillId="0" borderId="11" xfId="0" applyNumberFormat="1" applyFont="1" applyBorder="1" applyAlignment="1">
      <alignment horizontal="left" vertical="top" wrapText="1" indent="3"/>
    </xf>
    <xf numFmtId="49" fontId="10" fillId="0" borderId="11" xfId="0" applyNumberFormat="1" applyFont="1" applyBorder="1" applyAlignment="1">
      <alignment horizontal="left" vertical="top" wrapText="1" indent="1"/>
    </xf>
    <xf numFmtId="0" fontId="11" fillId="4" borderId="11" xfId="0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top"/>
    </xf>
    <xf numFmtId="49" fontId="12" fillId="4" borderId="11" xfId="0" applyNumberFormat="1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center" vertical="center" wrapText="1"/>
    </xf>
    <xf numFmtId="10" fontId="11" fillId="4" borderId="11" xfId="1" applyNumberFormat="1" applyFont="1" applyFill="1" applyBorder="1" applyAlignment="1">
      <alignment horizontal="right" vertical="center"/>
    </xf>
    <xf numFmtId="10" fontId="20" fillId="0" borderId="11" xfId="1" applyNumberFormat="1" applyFont="1" applyFill="1" applyBorder="1" applyAlignment="1">
      <alignment horizontal="right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4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 wrapText="1"/>
    </xf>
    <xf numFmtId="164" fontId="12" fillId="0" borderId="11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12" fillId="4" borderId="11" xfId="0" applyNumberFormat="1" applyFont="1" applyFill="1" applyBorder="1" applyAlignment="1">
      <alignment horizontal="left" vertical="center" wrapText="1"/>
    </xf>
    <xf numFmtId="164" fontId="12" fillId="4" borderId="1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14" fontId="0" fillId="0" borderId="0" xfId="0" applyNumberFormat="1" applyBorder="1" applyAlignment="1">
      <alignment vertical="center" wrapText="1"/>
    </xf>
    <xf numFmtId="0" fontId="4" fillId="0" borderId="0" xfId="0" applyFont="1" applyBorder="1"/>
    <xf numFmtId="0" fontId="18" fillId="0" borderId="0" xfId="0" applyFont="1" applyAlignment="1">
      <alignment horizontal="justify" vertical="center"/>
    </xf>
    <xf numFmtId="9" fontId="21" fillId="0" borderId="1" xfId="0" applyNumberFormat="1" applyFont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4" borderId="11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4" fontId="24" fillId="0" borderId="0" xfId="0" applyNumberFormat="1" applyFont="1" applyFill="1"/>
    <xf numFmtId="0" fontId="25" fillId="0" borderId="0" xfId="0" applyFont="1" applyFill="1"/>
    <xf numFmtId="0" fontId="24" fillId="0" borderId="0" xfId="0" applyFont="1" applyFill="1"/>
    <xf numFmtId="0" fontId="23" fillId="0" borderId="0" xfId="0" applyFont="1" applyFill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4" fontId="24" fillId="0" borderId="0" xfId="0" applyNumberFormat="1" applyFont="1" applyFill="1" applyAlignment="1">
      <alignment horizontal="center"/>
    </xf>
    <xf numFmtId="10" fontId="27" fillId="0" borderId="0" xfId="1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10" fontId="28" fillId="0" borderId="28" xfId="1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4" fontId="27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3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4" fontId="31" fillId="0" borderId="24" xfId="0" applyNumberFormat="1" applyFont="1" applyFill="1" applyBorder="1" applyAlignment="1">
      <alignment horizontal="center" vertical="center" wrapText="1"/>
    </xf>
    <xf numFmtId="10" fontId="31" fillId="0" borderId="33" xfId="1" applyNumberFormat="1" applyFont="1" applyFill="1" applyBorder="1" applyAlignment="1">
      <alignment horizontal="center" vertical="center" wrapText="1"/>
    </xf>
    <xf numFmtId="4" fontId="24" fillId="0" borderId="34" xfId="0" applyNumberFormat="1" applyFont="1" applyFill="1" applyBorder="1" applyAlignment="1">
      <alignment horizontal="center" vertical="center" wrapText="1"/>
    </xf>
    <xf numFmtId="10" fontId="24" fillId="0" borderId="24" xfId="1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4" fontId="33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5" fillId="5" borderId="32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5" fillId="5" borderId="23" xfId="0" applyFont="1" applyFill="1" applyBorder="1" applyAlignment="1">
      <alignment horizontal="center" vertical="center" wrapText="1"/>
    </xf>
    <xf numFmtId="4" fontId="25" fillId="5" borderId="33" xfId="0" applyNumberFormat="1" applyFont="1" applyFill="1" applyBorder="1" applyAlignment="1">
      <alignment horizontal="center" vertical="center" wrapText="1"/>
    </xf>
    <xf numFmtId="4" fontId="32" fillId="5" borderId="24" xfId="0" applyNumberFormat="1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4" fontId="25" fillId="5" borderId="24" xfId="0" applyNumberFormat="1" applyFont="1" applyFill="1" applyBorder="1" applyAlignment="1">
      <alignment horizontal="center" vertical="center" wrapText="1"/>
    </xf>
    <xf numFmtId="10" fontId="28" fillId="5" borderId="33" xfId="1" applyNumberFormat="1" applyFont="1" applyFill="1" applyBorder="1" applyAlignment="1">
      <alignment horizontal="center" vertical="center" wrapText="1"/>
    </xf>
    <xf numFmtId="4" fontId="25" fillId="5" borderId="34" xfId="0" applyNumberFormat="1" applyFont="1" applyFill="1" applyBorder="1" applyAlignment="1">
      <alignment horizontal="center" vertical="center" wrapText="1"/>
    </xf>
    <xf numFmtId="10" fontId="25" fillId="5" borderId="24" xfId="1" applyNumberFormat="1" applyFont="1" applyFill="1" applyBorder="1" applyAlignment="1">
      <alignment horizontal="center" vertical="center" wrapText="1"/>
    </xf>
    <xf numFmtId="3" fontId="25" fillId="5" borderId="1" xfId="0" applyNumberFormat="1" applyFont="1" applyFill="1" applyBorder="1" applyAlignment="1">
      <alignment horizontal="center" vertical="center" wrapText="1"/>
    </xf>
    <xf numFmtId="3" fontId="25" fillId="5" borderId="34" xfId="0" applyNumberFormat="1" applyFont="1" applyFill="1" applyBorder="1" applyAlignment="1">
      <alignment horizontal="center" vertical="center" wrapText="1"/>
    </xf>
    <xf numFmtId="4" fontId="34" fillId="5" borderId="0" xfId="0" applyNumberFormat="1" applyFont="1" applyFill="1" applyAlignment="1">
      <alignment vertical="center"/>
    </xf>
    <xf numFmtId="4" fontId="35" fillId="5" borderId="0" xfId="0" applyNumberFormat="1" applyFont="1" applyFill="1" applyAlignment="1">
      <alignment vertical="center"/>
    </xf>
    <xf numFmtId="4" fontId="25" fillId="5" borderId="0" xfId="0" applyNumberFormat="1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34" fillId="0" borderId="32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23" xfId="0" applyFont="1" applyFill="1" applyBorder="1" applyAlignment="1">
      <alignment horizontal="center" vertical="center" wrapText="1"/>
    </xf>
    <xf numFmtId="4" fontId="34" fillId="0" borderId="33" xfId="0" applyNumberFormat="1" applyFont="1" applyFill="1" applyBorder="1" applyAlignment="1">
      <alignment vertical="center"/>
    </xf>
    <xf numFmtId="4" fontId="26" fillId="0" borderId="24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35" fillId="3" borderId="24" xfId="0" applyNumberFormat="1" applyFont="1" applyFill="1" applyBorder="1" applyAlignment="1">
      <alignment horizontal="center" vertical="center" wrapText="1"/>
    </xf>
    <xf numFmtId="10" fontId="34" fillId="0" borderId="33" xfId="1" applyNumberFormat="1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center" vertical="center" wrapText="1"/>
    </xf>
    <xf numFmtId="3" fontId="34" fillId="3" borderId="34" xfId="0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Alignment="1">
      <alignment vertical="center"/>
    </xf>
    <xf numFmtId="4" fontId="35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5" fillId="0" borderId="36" xfId="0" applyFont="1" applyFill="1" applyBorder="1" applyAlignment="1">
      <alignment vertical="center" wrapText="1"/>
    </xf>
    <xf numFmtId="0" fontId="25" fillId="0" borderId="37" xfId="0" applyFont="1" applyFill="1" applyBorder="1" applyAlignment="1">
      <alignment vertical="center" wrapText="1"/>
    </xf>
    <xf numFmtId="0" fontId="25" fillId="0" borderId="38" xfId="0" applyFont="1" applyFill="1" applyBorder="1" applyAlignment="1">
      <alignment horizontal="center" vertical="center" wrapText="1"/>
    </xf>
    <xf numFmtId="4" fontId="25" fillId="0" borderId="39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4" fontId="25" fillId="0" borderId="37" xfId="0" applyNumberFormat="1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40" xfId="0" applyNumberFormat="1" applyFont="1" applyFill="1" applyBorder="1" applyAlignment="1">
      <alignment horizontal="center" vertical="center" wrapText="1"/>
    </xf>
    <xf numFmtId="10" fontId="28" fillId="0" borderId="39" xfId="1" applyNumberFormat="1" applyFont="1" applyFill="1" applyBorder="1" applyAlignment="1">
      <alignment horizontal="center" vertical="center" wrapText="1"/>
    </xf>
    <xf numFmtId="4" fontId="25" fillId="0" borderId="41" xfId="0" applyNumberFormat="1" applyFont="1" applyFill="1" applyBorder="1" applyAlignment="1">
      <alignment horizontal="center" vertical="center" wrapText="1"/>
    </xf>
    <xf numFmtId="10" fontId="25" fillId="0" borderId="40" xfId="1" applyNumberFormat="1" applyFont="1" applyFill="1" applyBorder="1" applyAlignment="1">
      <alignment horizontal="center" vertical="center" wrapText="1"/>
    </xf>
    <xf numFmtId="3" fontId="25" fillId="0" borderId="37" xfId="0" applyNumberFormat="1" applyFont="1" applyFill="1" applyBorder="1" applyAlignment="1">
      <alignment horizontal="center" vertical="center" wrapText="1"/>
    </xf>
    <xf numFmtId="3" fontId="25" fillId="0" borderId="4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5" borderId="42" xfId="0" applyFont="1" applyFill="1" applyBorder="1" applyAlignment="1">
      <alignment vertical="center" wrapText="1"/>
    </xf>
    <xf numFmtId="0" fontId="25" fillId="5" borderId="22" xfId="0" applyFont="1" applyFill="1" applyBorder="1" applyAlignment="1">
      <alignment vertical="center" wrapText="1"/>
    </xf>
    <xf numFmtId="0" fontId="25" fillId="5" borderId="8" xfId="0" applyFont="1" applyFill="1" applyBorder="1" applyAlignment="1">
      <alignment horizontal="center" vertical="center" wrapText="1"/>
    </xf>
    <xf numFmtId="4" fontId="32" fillId="5" borderId="21" xfId="0" applyNumberFormat="1" applyFont="1" applyFill="1" applyBorder="1" applyAlignment="1">
      <alignment horizontal="center" vertical="center" wrapText="1"/>
    </xf>
    <xf numFmtId="4" fontId="25" fillId="5" borderId="22" xfId="0" applyNumberFormat="1" applyFont="1" applyFill="1" applyBorder="1" applyAlignment="1">
      <alignment horizontal="center" vertical="center" wrapText="1"/>
    </xf>
    <xf numFmtId="4" fontId="25" fillId="3" borderId="21" xfId="0" applyNumberFormat="1" applyFont="1" applyFill="1" applyBorder="1" applyAlignment="1">
      <alignment horizontal="center" vertical="center" wrapText="1"/>
    </xf>
    <xf numFmtId="10" fontId="28" fillId="5" borderId="43" xfId="1" applyNumberFormat="1" applyFont="1" applyFill="1" applyBorder="1" applyAlignment="1">
      <alignment horizontal="center" vertical="center" wrapText="1"/>
    </xf>
    <xf numFmtId="4" fontId="25" fillId="5" borderId="44" xfId="0" applyNumberFormat="1" applyFont="1" applyFill="1" applyBorder="1" applyAlignment="1">
      <alignment horizontal="center" vertical="center" wrapText="1"/>
    </xf>
    <xf numFmtId="10" fontId="25" fillId="5" borderId="21" xfId="1" applyNumberFormat="1" applyFont="1" applyFill="1" applyBorder="1" applyAlignment="1">
      <alignment horizontal="center" vertical="center" wrapText="1"/>
    </xf>
    <xf numFmtId="3" fontId="25" fillId="3" borderId="22" xfId="0" applyNumberFormat="1" applyFont="1" applyFill="1" applyBorder="1" applyAlignment="1">
      <alignment horizontal="center" vertical="center" wrapText="1"/>
    </xf>
    <xf numFmtId="3" fontId="25" fillId="3" borderId="44" xfId="0" applyNumberFormat="1" applyFont="1" applyFill="1" applyBorder="1" applyAlignment="1">
      <alignment horizontal="center" vertical="center" wrapText="1"/>
    </xf>
    <xf numFmtId="4" fontId="25" fillId="3" borderId="24" xfId="0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3" fontId="25" fillId="3" borderId="34" xfId="0" applyNumberFormat="1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vertical="center" wrapText="1"/>
    </xf>
    <xf numFmtId="3" fontId="34" fillId="3" borderId="0" xfId="0" applyNumberFormat="1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0" fontId="25" fillId="6" borderId="54" xfId="0" applyFont="1" applyFill="1" applyBorder="1" applyAlignment="1">
      <alignment vertical="center" wrapText="1"/>
    </xf>
    <xf numFmtId="0" fontId="25" fillId="6" borderId="42" xfId="0" applyFont="1" applyFill="1" applyBorder="1" applyAlignment="1">
      <alignment vertical="center" wrapText="1"/>
    </xf>
    <xf numFmtId="0" fontId="25" fillId="6" borderId="8" xfId="0" applyFont="1" applyFill="1" applyBorder="1" applyAlignment="1">
      <alignment horizontal="center" vertical="center" wrapText="1"/>
    </xf>
    <xf numFmtId="4" fontId="32" fillId="6" borderId="21" xfId="0" applyNumberFormat="1" applyFont="1" applyFill="1" applyBorder="1" applyAlignment="1">
      <alignment horizontal="center" vertical="center" wrapText="1"/>
    </xf>
    <xf numFmtId="4" fontId="25" fillId="6" borderId="22" xfId="0" applyNumberFormat="1" applyFont="1" applyFill="1" applyBorder="1" applyAlignment="1">
      <alignment horizontal="center" vertical="center" wrapText="1"/>
    </xf>
    <xf numFmtId="4" fontId="25" fillId="6" borderId="54" xfId="0" applyNumberFormat="1" applyFont="1" applyFill="1" applyBorder="1" applyAlignment="1">
      <alignment horizontal="center" vertical="center" wrapText="1"/>
    </xf>
    <xf numFmtId="10" fontId="28" fillId="6" borderId="43" xfId="1" applyNumberFormat="1" applyFont="1" applyFill="1" applyBorder="1" applyAlignment="1">
      <alignment horizontal="center" vertical="center" wrapText="1"/>
    </xf>
    <xf numFmtId="4" fontId="25" fillId="6" borderId="21" xfId="0" applyNumberFormat="1" applyFont="1" applyFill="1" applyBorder="1" applyAlignment="1">
      <alignment horizontal="center" vertical="center" wrapText="1"/>
    </xf>
    <xf numFmtId="4" fontId="25" fillId="6" borderId="44" xfId="0" applyNumberFormat="1" applyFont="1" applyFill="1" applyBorder="1" applyAlignment="1">
      <alignment horizontal="center" vertical="center" wrapText="1"/>
    </xf>
    <xf numFmtId="10" fontId="25" fillId="6" borderId="21" xfId="1" applyNumberFormat="1" applyFont="1" applyFill="1" applyBorder="1" applyAlignment="1">
      <alignment horizontal="center" vertical="center" wrapText="1"/>
    </xf>
    <xf numFmtId="3" fontId="25" fillId="6" borderId="22" xfId="0" applyNumberFormat="1" applyFont="1" applyFill="1" applyBorder="1" applyAlignment="1">
      <alignment horizontal="center" vertical="center" wrapText="1"/>
    </xf>
    <xf numFmtId="3" fontId="25" fillId="6" borderId="44" xfId="0" applyNumberFormat="1" applyFont="1" applyFill="1" applyBorder="1" applyAlignment="1">
      <alignment horizontal="center" vertical="center" wrapText="1"/>
    </xf>
    <xf numFmtId="4" fontId="34" fillId="6" borderId="0" xfId="0" applyNumberFormat="1" applyFont="1" applyFill="1" applyAlignment="1">
      <alignment vertical="center"/>
    </xf>
    <xf numFmtId="4" fontId="35" fillId="6" borderId="0" xfId="0" applyNumberFormat="1" applyFont="1" applyFill="1" applyAlignment="1">
      <alignment vertical="center"/>
    </xf>
    <xf numFmtId="4" fontId="25" fillId="6" borderId="0" xfId="0" applyNumberFormat="1" applyFont="1" applyFill="1" applyAlignment="1">
      <alignment vertical="center"/>
    </xf>
    <xf numFmtId="0" fontId="25" fillId="6" borderId="0" xfId="0" applyFont="1" applyFill="1" applyAlignment="1">
      <alignment vertical="center"/>
    </xf>
    <xf numFmtId="4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7" borderId="25" xfId="0" applyFont="1" applyFill="1" applyBorder="1" applyAlignment="1">
      <alignment vertical="center" wrapText="1"/>
    </xf>
    <xf numFmtId="0" fontId="25" fillId="7" borderId="26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center" vertical="center" wrapText="1"/>
    </xf>
    <xf numFmtId="4" fontId="25" fillId="7" borderId="26" xfId="0" applyNumberFormat="1" applyFont="1" applyFill="1" applyBorder="1" applyAlignment="1">
      <alignment horizontal="center" vertical="center" wrapText="1"/>
    </xf>
    <xf numFmtId="4" fontId="36" fillId="7" borderId="26" xfId="0" applyNumberFormat="1" applyFont="1" applyFill="1" applyBorder="1" applyAlignment="1">
      <alignment horizontal="center" vertical="center" wrapText="1"/>
    </xf>
    <xf numFmtId="4" fontId="25" fillId="7" borderId="27" xfId="0" applyNumberFormat="1" applyFont="1" applyFill="1" applyBorder="1" applyAlignment="1">
      <alignment horizontal="center" vertical="center" wrapText="1"/>
    </xf>
    <xf numFmtId="10" fontId="28" fillId="7" borderId="28" xfId="1" applyNumberFormat="1" applyFont="1" applyFill="1" applyBorder="1" applyAlignment="1">
      <alignment horizontal="center" vertical="center" wrapText="1"/>
    </xf>
    <xf numFmtId="4" fontId="31" fillId="7" borderId="29" xfId="0" applyNumberFormat="1" applyFont="1" applyFill="1" applyBorder="1" applyAlignment="1">
      <alignment horizontal="center" vertical="center" wrapText="1"/>
    </xf>
    <xf numFmtId="4" fontId="31" fillId="7" borderId="26" xfId="0" applyNumberFormat="1" applyFont="1" applyFill="1" applyBorder="1" applyAlignment="1">
      <alignment horizontal="center" vertical="center" wrapText="1"/>
    </xf>
    <xf numFmtId="4" fontId="31" fillId="7" borderId="31" xfId="0" applyNumberFormat="1" applyFont="1" applyFill="1" applyBorder="1" applyAlignment="1">
      <alignment horizontal="center" vertical="center" wrapText="1"/>
    </xf>
    <xf numFmtId="3" fontId="25" fillId="7" borderId="0" xfId="0" applyNumberFormat="1" applyFont="1" applyFill="1" applyBorder="1" applyAlignment="1">
      <alignment horizontal="center" vertical="center" wrapText="1"/>
    </xf>
    <xf numFmtId="4" fontId="25" fillId="7" borderId="0" xfId="0" applyNumberFormat="1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27" fillId="0" borderId="32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0" fontId="27" fillId="0" borderId="34" xfId="1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34" xfId="0" applyNumberFormat="1" applyFont="1" applyFill="1" applyBorder="1" applyAlignment="1">
      <alignment horizontal="center" vertical="center"/>
    </xf>
    <xf numFmtId="10" fontId="27" fillId="0" borderId="53" xfId="1" applyNumberFormat="1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4" fillId="0" borderId="47" xfId="0" applyFont="1" applyFill="1" applyBorder="1" applyAlignment="1">
      <alignment vertical="center"/>
    </xf>
    <xf numFmtId="0" fontId="27" fillId="0" borderId="48" xfId="0" applyFont="1" applyFill="1" applyBorder="1" applyAlignment="1">
      <alignment horizontal="center" vertical="center"/>
    </xf>
    <xf numFmtId="4" fontId="27" fillId="0" borderId="48" xfId="0" applyNumberFormat="1" applyFont="1" applyFill="1" applyBorder="1" applyAlignment="1">
      <alignment horizontal="center" vertical="center"/>
    </xf>
    <xf numFmtId="4" fontId="26" fillId="0" borderId="48" xfId="0" applyNumberFormat="1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vertical="center" wrapText="1"/>
    </xf>
    <xf numFmtId="0" fontId="25" fillId="8" borderId="26" xfId="0" applyFont="1" applyFill="1" applyBorder="1" applyAlignment="1">
      <alignment horizontal="left" vertical="center" wrapText="1"/>
    </xf>
    <xf numFmtId="0" fontId="25" fillId="8" borderId="26" xfId="0" applyFont="1" applyFill="1" applyBorder="1" applyAlignment="1">
      <alignment horizontal="center" vertical="center" wrapText="1"/>
    </xf>
    <xf numFmtId="4" fontId="25" fillId="8" borderId="26" xfId="0" applyNumberFormat="1" applyFont="1" applyFill="1" applyBorder="1" applyAlignment="1">
      <alignment horizontal="center" vertical="center" wrapText="1"/>
    </xf>
    <xf numFmtId="4" fontId="36" fillId="8" borderId="26" xfId="0" applyNumberFormat="1" applyFont="1" applyFill="1" applyBorder="1" applyAlignment="1">
      <alignment horizontal="center" vertical="center" wrapText="1"/>
    </xf>
    <xf numFmtId="4" fontId="25" fillId="8" borderId="27" xfId="0" applyNumberFormat="1" applyFont="1" applyFill="1" applyBorder="1" applyAlignment="1">
      <alignment horizontal="center" vertical="center" wrapText="1"/>
    </xf>
    <xf numFmtId="4" fontId="31" fillId="8" borderId="29" xfId="0" applyNumberFormat="1" applyFont="1" applyFill="1" applyBorder="1" applyAlignment="1">
      <alignment horizontal="center" vertical="center" wrapText="1"/>
    </xf>
    <xf numFmtId="4" fontId="31" fillId="8" borderId="26" xfId="0" applyNumberFormat="1" applyFont="1" applyFill="1" applyBorder="1" applyAlignment="1">
      <alignment horizontal="center" vertical="center" wrapText="1"/>
    </xf>
    <xf numFmtId="4" fontId="31" fillId="8" borderId="31" xfId="0" applyNumberFormat="1" applyFont="1" applyFill="1" applyBorder="1" applyAlignment="1">
      <alignment horizontal="center" vertical="center" wrapText="1"/>
    </xf>
    <xf numFmtId="3" fontId="25" fillId="8" borderId="0" xfId="0" applyNumberFormat="1" applyFont="1" applyFill="1" applyBorder="1" applyAlignment="1">
      <alignment horizontal="center" vertical="center" wrapText="1"/>
    </xf>
    <xf numFmtId="4" fontId="25" fillId="8" borderId="0" xfId="0" applyNumberFormat="1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5" fillId="7" borderId="22" xfId="0" applyFont="1" applyFill="1" applyBorder="1" applyAlignment="1">
      <alignment horizontal="left" vertical="center" wrapText="1"/>
    </xf>
    <xf numFmtId="4" fontId="25" fillId="7" borderId="22" xfId="0" applyNumberFormat="1" applyFont="1" applyFill="1" applyBorder="1" applyAlignment="1">
      <alignment horizontal="center" vertical="center" wrapText="1"/>
    </xf>
    <xf numFmtId="4" fontId="36" fillId="7" borderId="22" xfId="0" applyNumberFormat="1" applyFont="1" applyFill="1" applyBorder="1" applyAlignment="1">
      <alignment horizontal="center" vertical="center" wrapText="1"/>
    </xf>
    <xf numFmtId="4" fontId="25" fillId="7" borderId="8" xfId="0" applyNumberFormat="1" applyFont="1" applyFill="1" applyBorder="1" applyAlignment="1">
      <alignment horizontal="center" vertical="center" wrapText="1"/>
    </xf>
    <xf numFmtId="10" fontId="27" fillId="0" borderId="55" xfId="1" applyNumberFormat="1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3" fontId="25" fillId="0" borderId="33" xfId="0" applyNumberFormat="1" applyFont="1" applyFill="1" applyBorder="1" applyAlignment="1">
      <alignment horizontal="center" vertical="center"/>
    </xf>
    <xf numFmtId="4" fontId="31" fillId="0" borderId="2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10" fontId="24" fillId="0" borderId="1" xfId="1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9" fontId="24" fillId="0" borderId="0" xfId="1" applyFont="1" applyFill="1" applyAlignment="1">
      <alignment horizontal="center" vertical="center"/>
    </xf>
    <xf numFmtId="166" fontId="33" fillId="0" borderId="0" xfId="1" applyNumberFormat="1" applyFont="1" applyFill="1" applyAlignment="1">
      <alignment horizontal="center" vertical="center"/>
    </xf>
    <xf numFmtId="4" fontId="24" fillId="0" borderId="56" xfId="0" applyNumberFormat="1" applyFont="1" applyFill="1" applyBorder="1" applyAlignment="1">
      <alignment horizontal="center" vertical="center"/>
    </xf>
    <xf numFmtId="10" fontId="27" fillId="0" borderId="57" xfId="1" applyNumberFormat="1" applyFont="1" applyFill="1" applyBorder="1" applyAlignment="1">
      <alignment horizontal="center" vertical="center"/>
    </xf>
    <xf numFmtId="9" fontId="24" fillId="0" borderId="58" xfId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" fontId="33" fillId="0" borderId="61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vertical="center" wrapText="1"/>
    </xf>
    <xf numFmtId="10" fontId="24" fillId="0" borderId="33" xfId="1" applyNumberFormat="1" applyFont="1" applyFill="1" applyBorder="1" applyAlignment="1">
      <alignment horizontal="center" vertical="center"/>
    </xf>
    <xf numFmtId="4" fontId="25" fillId="0" borderId="24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3" borderId="34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9" fillId="0" borderId="46" xfId="0" applyFont="1" applyFill="1" applyBorder="1" applyAlignment="1">
      <alignment vertical="center" wrapText="1"/>
    </xf>
    <xf numFmtId="4" fontId="25" fillId="0" borderId="24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4" fontId="24" fillId="3" borderId="34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10" fontId="39" fillId="0" borderId="33" xfId="1" applyNumberFormat="1" applyFont="1" applyFill="1" applyBorder="1" applyAlignment="1">
      <alignment horizontal="center" vertical="center"/>
    </xf>
    <xf numFmtId="4" fontId="40" fillId="0" borderId="24" xfId="0" applyNumberFormat="1" applyFont="1" applyFill="1" applyBorder="1" applyAlignment="1">
      <alignment horizontal="center" vertical="center"/>
    </xf>
    <xf numFmtId="4" fontId="39" fillId="3" borderId="1" xfId="0" applyNumberFormat="1" applyFont="1" applyFill="1" applyBorder="1" applyAlignment="1">
      <alignment horizontal="center" vertical="center"/>
    </xf>
    <xf numFmtId="4" fontId="39" fillId="3" borderId="34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0" fontId="25" fillId="0" borderId="55" xfId="1" applyNumberFormat="1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horizontal="center" vertical="center"/>
    </xf>
    <xf numFmtId="4" fontId="25" fillId="3" borderId="34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39" fillId="0" borderId="51" xfId="0" applyFont="1" applyFill="1" applyBorder="1" applyAlignment="1">
      <alignment vertical="center" wrapText="1"/>
    </xf>
    <xf numFmtId="10" fontId="24" fillId="0" borderId="52" xfId="1" applyNumberFormat="1" applyFont="1" applyFill="1" applyBorder="1" applyAlignment="1">
      <alignment horizontal="center" vertical="center"/>
    </xf>
    <xf numFmtId="4" fontId="25" fillId="0" borderId="50" xfId="0" applyNumberFormat="1" applyFont="1" applyFill="1" applyBorder="1" applyAlignment="1">
      <alignment horizontal="center" vertical="center"/>
    </xf>
    <xf numFmtId="4" fontId="24" fillId="0" borderId="48" xfId="0" applyNumberFormat="1" applyFont="1" applyFill="1" applyBorder="1" applyAlignment="1">
      <alignment horizontal="center" vertical="center"/>
    </xf>
    <xf numFmtId="4" fontId="24" fillId="0" borderId="53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vertical="center" wrapText="1"/>
    </xf>
    <xf numFmtId="10" fontId="24" fillId="0" borderId="28" xfId="1" applyNumberFormat="1" applyFont="1" applyFill="1" applyBorder="1" applyAlignment="1">
      <alignment horizontal="center" vertical="center"/>
    </xf>
    <xf numFmtId="4" fontId="25" fillId="0" borderId="29" xfId="0" applyNumberFormat="1" applyFont="1" applyFill="1" applyBorder="1" applyAlignment="1">
      <alignment horizontal="center" vertical="center"/>
    </xf>
    <xf numFmtId="4" fontId="25" fillId="0" borderId="26" xfId="0" applyNumberFormat="1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vertical="center" wrapText="1"/>
    </xf>
    <xf numFmtId="10" fontId="24" fillId="0" borderId="35" xfId="1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10" fontId="34" fillId="9" borderId="52" xfId="1" applyNumberFormat="1" applyFont="1" applyFill="1" applyBorder="1" applyAlignment="1">
      <alignment horizontal="center" vertical="center"/>
    </xf>
    <xf numFmtId="4" fontId="35" fillId="9" borderId="50" xfId="0" applyNumberFormat="1" applyFont="1" applyFill="1" applyBorder="1" applyAlignment="1">
      <alignment horizontal="center" vertical="center"/>
    </xf>
    <xf numFmtId="4" fontId="34" fillId="9" borderId="48" xfId="0" applyNumberFormat="1" applyFont="1" applyFill="1" applyBorder="1" applyAlignment="1">
      <alignment horizontal="center" vertical="center"/>
    </xf>
    <xf numFmtId="4" fontId="34" fillId="9" borderId="53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0" fontId="27" fillId="0" borderId="0" xfId="1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" fontId="24" fillId="0" borderId="0" xfId="0" applyNumberFormat="1" applyFont="1" applyFill="1" applyBorder="1"/>
    <xf numFmtId="0" fontId="25" fillId="0" borderId="0" xfId="0" applyFont="1" applyFill="1" applyBorder="1"/>
    <xf numFmtId="4" fontId="25" fillId="0" borderId="31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2" fillId="0" borderId="46" xfId="0" applyFont="1" applyFill="1" applyBorder="1" applyAlignment="1">
      <alignment vertical="center" wrapText="1"/>
    </xf>
    <xf numFmtId="10" fontId="41" fillId="0" borderId="33" xfId="1" applyNumberFormat="1" applyFont="1" applyFill="1" applyBorder="1" applyAlignment="1">
      <alignment horizontal="center" vertical="center"/>
    </xf>
    <xf numFmtId="4" fontId="43" fillId="0" borderId="24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44" fillId="0" borderId="0" xfId="0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vertical="center"/>
    </xf>
    <xf numFmtId="10" fontId="27" fillId="0" borderId="0" xfId="1" applyNumberFormat="1" applyFont="1" applyFill="1" applyBorder="1" applyAlignment="1">
      <alignment horizontal="center" vertical="center"/>
    </xf>
    <xf numFmtId="10" fontId="27" fillId="0" borderId="0" xfId="1" applyNumberFormat="1" applyFont="1" applyFill="1" applyAlignment="1">
      <alignment horizontal="center" vertical="center"/>
    </xf>
    <xf numFmtId="4" fontId="25" fillId="0" borderId="0" xfId="0" applyNumberFormat="1" applyFont="1" applyFill="1" applyAlignment="1">
      <alignment horizontal="center"/>
    </xf>
    <xf numFmtId="0" fontId="25" fillId="7" borderId="42" xfId="0" applyFont="1" applyFill="1" applyBorder="1" applyAlignment="1">
      <alignment vertical="center" wrapText="1"/>
    </xf>
    <xf numFmtId="0" fontId="25" fillId="7" borderId="22" xfId="0" applyFont="1" applyFill="1" applyBorder="1" applyAlignment="1">
      <alignment horizontal="center" vertical="center" wrapText="1"/>
    </xf>
    <xf numFmtId="10" fontId="28" fillId="7" borderId="43" xfId="1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7" borderId="22" xfId="0" applyNumberFormat="1" applyFont="1" applyFill="1" applyBorder="1" applyAlignment="1">
      <alignment horizontal="center" vertical="center" wrapText="1"/>
    </xf>
    <xf numFmtId="4" fontId="31" fillId="7" borderId="44" xfId="0" applyNumberFormat="1" applyFont="1" applyFill="1" applyBorder="1" applyAlignment="1">
      <alignment horizontal="center" vertical="center" wrapText="1"/>
    </xf>
    <xf numFmtId="4" fontId="31" fillId="7" borderId="8" xfId="0" applyNumberFormat="1" applyFont="1" applyFill="1" applyBorder="1" applyAlignment="1">
      <alignment horizontal="center" vertical="center" wrapText="1"/>
    </xf>
    <xf numFmtId="4" fontId="27" fillId="0" borderId="23" xfId="0" applyNumberFormat="1" applyFont="1" applyFill="1" applyBorder="1" applyAlignment="1">
      <alignment horizontal="center" vertical="center" wrapText="1"/>
    </xf>
    <xf numFmtId="4" fontId="31" fillId="7" borderId="27" xfId="0" applyNumberFormat="1" applyFont="1" applyFill="1" applyBorder="1" applyAlignment="1">
      <alignment horizontal="center" vertical="center" wrapText="1"/>
    </xf>
    <xf numFmtId="4" fontId="27" fillId="0" borderId="23" xfId="0" applyNumberFormat="1" applyFont="1" applyFill="1" applyBorder="1" applyAlignment="1">
      <alignment horizontal="center" vertical="center"/>
    </xf>
    <xf numFmtId="4" fontId="27" fillId="0" borderId="49" xfId="0" applyNumberFormat="1" applyFont="1" applyFill="1" applyBorder="1" applyAlignment="1">
      <alignment horizontal="center" vertical="center"/>
    </xf>
    <xf numFmtId="4" fontId="31" fillId="8" borderId="27" xfId="0" applyNumberFormat="1" applyFont="1" applyFill="1" applyBorder="1" applyAlignment="1">
      <alignment horizontal="center" vertical="center" wrapText="1"/>
    </xf>
    <xf numFmtId="4" fontId="27" fillId="0" borderId="24" xfId="0" applyNumberFormat="1" applyFont="1" applyFill="1" applyBorder="1" applyAlignment="1">
      <alignment horizontal="center" vertical="center" wrapText="1"/>
    </xf>
    <xf numFmtId="4" fontId="27" fillId="0" borderId="24" xfId="0" applyNumberFormat="1" applyFont="1" applyFill="1" applyBorder="1" applyAlignment="1">
      <alignment horizontal="center" vertical="center"/>
    </xf>
    <xf numFmtId="4" fontId="27" fillId="0" borderId="50" xfId="0" applyNumberFormat="1" applyFont="1" applyFill="1" applyBorder="1" applyAlignment="1">
      <alignment horizontal="center" vertical="center"/>
    </xf>
    <xf numFmtId="4" fontId="25" fillId="7" borderId="43" xfId="0" applyNumberFormat="1" applyFont="1" applyFill="1" applyBorder="1" applyAlignment="1">
      <alignment horizontal="center" vertical="center" wrapText="1"/>
    </xf>
    <xf numFmtId="4" fontId="27" fillId="0" borderId="33" xfId="0" applyNumberFormat="1" applyFont="1" applyFill="1" applyBorder="1" applyAlignment="1">
      <alignment horizontal="center" vertical="center" wrapText="1"/>
    </xf>
    <xf numFmtId="4" fontId="25" fillId="7" borderId="28" xfId="0" applyNumberFormat="1" applyFont="1" applyFill="1" applyBorder="1" applyAlignment="1">
      <alignment horizontal="center" vertical="center" wrapText="1"/>
    </xf>
    <xf numFmtId="4" fontId="27" fillId="0" borderId="33" xfId="0" applyNumberFormat="1" applyFont="1" applyFill="1" applyBorder="1" applyAlignment="1">
      <alignment horizontal="center" vertical="center"/>
    </xf>
    <xf numFmtId="4" fontId="27" fillId="0" borderId="52" xfId="0" applyNumberFormat="1" applyFont="1" applyFill="1" applyBorder="1" applyAlignment="1">
      <alignment horizontal="center" vertical="center"/>
    </xf>
    <xf numFmtId="4" fontId="25" fillId="8" borderId="28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vertical="center"/>
    </xf>
    <xf numFmtId="0" fontId="24" fillId="7" borderId="26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vertical="center"/>
    </xf>
    <xf numFmtId="10" fontId="31" fillId="0" borderId="34" xfId="1" applyNumberFormat="1" applyFont="1" applyFill="1" applyBorder="1" applyAlignment="1">
      <alignment horizontal="center" vertical="center"/>
    </xf>
    <xf numFmtId="10" fontId="27" fillId="0" borderId="28" xfId="1" applyNumberFormat="1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" fontId="28" fillId="0" borderId="33" xfId="0" applyNumberFormat="1" applyFont="1" applyFill="1" applyBorder="1" applyAlignment="1">
      <alignment horizontal="center" vertical="center"/>
    </xf>
    <xf numFmtId="4" fontId="28" fillId="0" borderId="52" xfId="0" applyNumberFormat="1" applyFont="1" applyFill="1" applyBorder="1" applyAlignment="1">
      <alignment horizontal="center" vertical="center"/>
    </xf>
    <xf numFmtId="10" fontId="28" fillId="8" borderId="59" xfId="1" applyNumberFormat="1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horizontal="center" vertical="center"/>
    </xf>
    <xf numFmtId="4" fontId="27" fillId="0" borderId="64" xfId="0" applyNumberFormat="1" applyFont="1" applyFill="1" applyBorder="1" applyAlignment="1">
      <alignment horizontal="center" vertical="center"/>
    </xf>
    <xf numFmtId="4" fontId="33" fillId="8" borderId="28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vertical="center"/>
    </xf>
    <xf numFmtId="0" fontId="25" fillId="0" borderId="48" xfId="0" applyFont="1" applyFill="1" applyBorder="1" applyAlignment="1">
      <alignment horizontal="center" vertical="center"/>
    </xf>
    <xf numFmtId="4" fontId="25" fillId="0" borderId="48" xfId="0" applyNumberFormat="1" applyFont="1" applyFill="1" applyBorder="1" applyAlignment="1">
      <alignment horizontal="center" vertical="center"/>
    </xf>
    <xf numFmtId="4" fontId="32" fillId="0" borderId="48" xfId="0" applyNumberFormat="1" applyFont="1" applyFill="1" applyBorder="1" applyAlignment="1">
      <alignment horizontal="center" vertical="center"/>
    </xf>
    <xf numFmtId="4" fontId="31" fillId="0" borderId="48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4" fontId="31" fillId="0" borderId="50" xfId="0" applyNumberFormat="1" applyFont="1" applyFill="1" applyBorder="1" applyAlignment="1">
      <alignment horizontal="center" vertical="center"/>
    </xf>
    <xf numFmtId="3" fontId="25" fillId="0" borderId="48" xfId="0" applyNumberFormat="1" applyFont="1" applyFill="1" applyBorder="1" applyAlignment="1">
      <alignment horizontal="center" vertical="center"/>
    </xf>
    <xf numFmtId="10" fontId="31" fillId="0" borderId="53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/>
    </xf>
    <xf numFmtId="0" fontId="25" fillId="10" borderId="36" xfId="0" applyFont="1" applyFill="1" applyBorder="1" applyAlignment="1">
      <alignment vertical="center" wrapText="1"/>
    </xf>
    <xf numFmtId="0" fontId="25" fillId="10" borderId="37" xfId="0" applyFont="1" applyFill="1" applyBorder="1" applyAlignment="1">
      <alignment vertical="center" wrapText="1"/>
    </xf>
    <xf numFmtId="0" fontId="25" fillId="10" borderId="37" xfId="0" applyFont="1" applyFill="1" applyBorder="1" applyAlignment="1">
      <alignment horizontal="center" vertical="center" wrapText="1"/>
    </xf>
    <xf numFmtId="4" fontId="25" fillId="10" borderId="37" xfId="0" applyNumberFormat="1" applyFont="1" applyFill="1" applyBorder="1" applyAlignment="1">
      <alignment horizontal="center" vertical="center" wrapText="1"/>
    </xf>
    <xf numFmtId="4" fontId="32" fillId="10" borderId="37" xfId="0" applyNumberFormat="1" applyFont="1" applyFill="1" applyBorder="1" applyAlignment="1">
      <alignment horizontal="center" vertical="center" wrapText="1"/>
    </xf>
    <xf numFmtId="4" fontId="31" fillId="10" borderId="40" xfId="0" applyNumberFormat="1" applyFont="1" applyFill="1" applyBorder="1" applyAlignment="1">
      <alignment horizontal="center" vertical="center" wrapText="1"/>
    </xf>
    <xf numFmtId="10" fontId="28" fillId="10" borderId="39" xfId="1" applyNumberFormat="1" applyFont="1" applyFill="1" applyBorder="1" applyAlignment="1">
      <alignment horizontal="center" vertical="center" wrapText="1"/>
    </xf>
    <xf numFmtId="4" fontId="25" fillId="10" borderId="38" xfId="0" applyNumberFormat="1" applyFont="1" applyFill="1" applyBorder="1" applyAlignment="1">
      <alignment horizontal="center" vertical="center" wrapText="1"/>
    </xf>
    <xf numFmtId="4" fontId="25" fillId="10" borderId="39" xfId="0" applyNumberFormat="1" applyFont="1" applyFill="1" applyBorder="1" applyAlignment="1">
      <alignment horizontal="center" vertical="center" wrapText="1"/>
    </xf>
    <xf numFmtId="4" fontId="25" fillId="10" borderId="40" xfId="0" applyNumberFormat="1" applyFont="1" applyFill="1" applyBorder="1" applyAlignment="1">
      <alignment horizontal="center" vertical="center" wrapText="1"/>
    </xf>
    <xf numFmtId="10" fontId="25" fillId="10" borderId="40" xfId="1" applyNumberFormat="1" applyFont="1" applyFill="1" applyBorder="1" applyAlignment="1">
      <alignment horizontal="center" vertical="center" wrapText="1"/>
    </xf>
    <xf numFmtId="3" fontId="25" fillId="10" borderId="62" xfId="0" applyNumberFormat="1" applyFont="1" applyFill="1" applyBorder="1" applyAlignment="1">
      <alignment horizontal="center" vertical="center" wrapText="1"/>
    </xf>
    <xf numFmtId="3" fontId="25" fillId="10" borderId="63" xfId="0" applyNumberFormat="1" applyFont="1" applyFill="1" applyBorder="1" applyAlignment="1">
      <alignment horizontal="center" vertical="center" wrapText="1"/>
    </xf>
    <xf numFmtId="4" fontId="25" fillId="10" borderId="0" xfId="0" applyNumberFormat="1" applyFont="1" applyFill="1" applyAlignment="1">
      <alignment vertical="center"/>
    </xf>
    <xf numFmtId="0" fontId="25" fillId="10" borderId="0" xfId="0" applyFont="1" applyFill="1" applyAlignment="1">
      <alignment vertical="center"/>
    </xf>
    <xf numFmtId="14" fontId="0" fillId="0" borderId="1" xfId="0" applyNumberFormat="1" applyBorder="1"/>
    <xf numFmtId="0" fontId="45" fillId="0" borderId="1" xfId="0" applyNumberFormat="1" applyFont="1" applyBorder="1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3" fillId="0" borderId="0" xfId="0" applyFont="1" applyFill="1" applyAlignment="1">
      <alignment horizontal="center"/>
    </xf>
    <xf numFmtId="10" fontId="27" fillId="0" borderId="26" xfId="1" applyNumberFormat="1" applyFont="1" applyFill="1" applyBorder="1" applyAlignment="1">
      <alignment horizontal="center" vertical="center"/>
    </xf>
    <xf numFmtId="10" fontId="27" fillId="0" borderId="31" xfId="1" applyNumberFormat="1" applyFont="1" applyFill="1" applyBorder="1" applyAlignment="1">
      <alignment horizontal="center" vertical="center"/>
    </xf>
    <xf numFmtId="4" fontId="38" fillId="0" borderId="27" xfId="0" applyNumberFormat="1" applyFont="1" applyFill="1" applyBorder="1" applyAlignment="1">
      <alignment horizontal="center" vertical="center"/>
    </xf>
    <xf numFmtId="4" fontId="38" fillId="0" borderId="59" xfId="0" applyNumberFormat="1" applyFont="1" applyFill="1" applyBorder="1" applyAlignment="1">
      <alignment horizontal="center" vertical="center"/>
    </xf>
    <xf numFmtId="4" fontId="38" fillId="0" borderId="6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381000</xdr:colOff>
          <xdr:row>51</xdr:row>
          <xdr:rowOff>66675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tabSelected="1" view="pageBreakPreview" zoomScaleNormal="100" zoomScaleSheetLayoutView="100" workbookViewId="0">
      <selection activeCell="B8" sqref="B8"/>
    </sheetView>
  </sheetViews>
  <sheetFormatPr defaultRowHeight="12.75" x14ac:dyDescent="0.2"/>
  <cols>
    <col min="1" max="1" width="48.33203125" customWidth="1"/>
    <col min="2" max="2" width="26.1640625" customWidth="1"/>
    <col min="3" max="3" width="27" customWidth="1"/>
  </cols>
  <sheetData>
    <row r="11" spans="1:3" x14ac:dyDescent="0.2">
      <c r="A11" s="445" t="s">
        <v>0</v>
      </c>
      <c r="B11" s="445"/>
      <c r="C11" s="445"/>
    </row>
    <row r="12" spans="1:3" x14ac:dyDescent="0.2">
      <c r="A12" s="445" t="s">
        <v>1</v>
      </c>
      <c r="B12" s="445"/>
      <c r="C12" s="445"/>
    </row>
    <row r="13" spans="1:3" x14ac:dyDescent="0.2">
      <c r="A13" s="445" t="s">
        <v>2</v>
      </c>
      <c r="B13" s="445"/>
      <c r="C13" s="445"/>
    </row>
    <row r="14" spans="1:3" x14ac:dyDescent="0.2">
      <c r="A14" s="445" t="s">
        <v>598</v>
      </c>
      <c r="B14" s="445"/>
      <c r="C14" s="445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438">
        <v>43831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446" t="s">
        <v>730</v>
      </c>
      <c r="B20" s="446"/>
      <c r="C20" s="446"/>
    </row>
    <row r="21" spans="1:3" x14ac:dyDescent="0.2">
      <c r="A21" s="447" t="s">
        <v>100</v>
      </c>
      <c r="B21" s="447"/>
      <c r="C21" s="447"/>
    </row>
    <row r="23" spans="1:3" ht="25.5" x14ac:dyDescent="0.2">
      <c r="A23" s="5" t="s">
        <v>7</v>
      </c>
      <c r="B23" s="444">
        <v>6165033136</v>
      </c>
      <c r="C23" s="444"/>
    </row>
    <row r="24" spans="1:3" ht="25.5" x14ac:dyDescent="0.2">
      <c r="A24" s="5" t="s">
        <v>8</v>
      </c>
      <c r="B24" s="444">
        <v>614302001</v>
      </c>
      <c r="C24" s="444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442" t="s">
        <v>731</v>
      </c>
      <c r="C26" s="443"/>
    </row>
    <row r="27" spans="1:3" ht="25.5" x14ac:dyDescent="0.2">
      <c r="A27" s="5" t="s">
        <v>12</v>
      </c>
      <c r="B27" s="444" t="s">
        <v>740</v>
      </c>
      <c r="C27" s="444"/>
    </row>
    <row r="28" spans="1:3" x14ac:dyDescent="0.2">
      <c r="A28" s="3"/>
    </row>
    <row r="33" spans="1:3" x14ac:dyDescent="0.2">
      <c r="A33" t="s">
        <v>98</v>
      </c>
      <c r="C33" t="s">
        <v>732</v>
      </c>
    </row>
    <row r="36" spans="1:3" x14ac:dyDescent="0.2">
      <c r="A36" t="s">
        <v>99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topLeftCell="A22" zoomScale="90" zoomScaleNormal="100" zoomScaleSheetLayoutView="90" workbookViewId="0">
      <selection activeCell="D23" sqref="D23"/>
    </sheetView>
  </sheetViews>
  <sheetFormatPr defaultRowHeight="12.75" x14ac:dyDescent="0.2"/>
  <cols>
    <col min="2" max="2" width="73.5" customWidth="1"/>
    <col min="3" max="3" width="22.5" customWidth="1"/>
    <col min="4" max="4" width="24.5" style="1" customWidth="1"/>
  </cols>
  <sheetData>
    <row r="1" spans="1:4" ht="20.25" customHeight="1" x14ac:dyDescent="0.25">
      <c r="A1" s="15" t="s">
        <v>678</v>
      </c>
    </row>
    <row r="2" spans="1:4" ht="47.25" x14ac:dyDescent="0.2">
      <c r="A2" s="103" t="s">
        <v>13</v>
      </c>
      <c r="B2" s="103" t="s">
        <v>30</v>
      </c>
      <c r="C2" s="103" t="s">
        <v>590</v>
      </c>
      <c r="D2" s="103" t="s">
        <v>65</v>
      </c>
    </row>
    <row r="3" spans="1:4" ht="15.75" x14ac:dyDescent="0.2">
      <c r="A3" s="103">
        <v>1</v>
      </c>
      <c r="B3" s="103">
        <v>2</v>
      </c>
      <c r="C3" s="103">
        <v>3</v>
      </c>
      <c r="D3" s="103">
        <v>4</v>
      </c>
    </row>
    <row r="4" spans="1:4" ht="47.25" x14ac:dyDescent="0.2">
      <c r="A4" s="103" t="s">
        <v>41</v>
      </c>
      <c r="B4" s="104" t="s">
        <v>651</v>
      </c>
      <c r="C4" s="103">
        <v>629.62469999999996</v>
      </c>
      <c r="D4" s="103">
        <v>629.62469999999996</v>
      </c>
    </row>
    <row r="5" spans="1:4" ht="47.25" x14ac:dyDescent="0.2">
      <c r="A5" s="103" t="s">
        <v>43</v>
      </c>
      <c r="B5" s="104" t="s">
        <v>652</v>
      </c>
      <c r="C5" s="103">
        <v>320.79000000000002</v>
      </c>
      <c r="D5" s="103">
        <v>296.1139</v>
      </c>
    </row>
    <row r="6" spans="1:4" ht="47.25" x14ac:dyDescent="0.2">
      <c r="A6" s="103" t="s">
        <v>47</v>
      </c>
      <c r="B6" s="104" t="s">
        <v>653</v>
      </c>
      <c r="C6" s="103"/>
      <c r="D6" s="103"/>
    </row>
    <row r="7" spans="1:4" ht="47.25" x14ac:dyDescent="0.2">
      <c r="A7" s="103" t="s">
        <v>49</v>
      </c>
      <c r="B7" s="104" t="s">
        <v>654</v>
      </c>
      <c r="C7" s="103"/>
      <c r="D7" s="103"/>
    </row>
    <row r="8" spans="1:4" ht="51" customHeight="1" x14ac:dyDescent="0.2">
      <c r="A8" s="103" t="s">
        <v>55</v>
      </c>
      <c r="B8" s="104" t="s">
        <v>655</v>
      </c>
      <c r="C8" s="103"/>
      <c r="D8" s="103"/>
    </row>
    <row r="9" spans="1:4" ht="51" customHeight="1" x14ac:dyDescent="0.2">
      <c r="A9" s="103" t="s">
        <v>57</v>
      </c>
      <c r="B9" s="104" t="s">
        <v>656</v>
      </c>
      <c r="C9" s="103"/>
      <c r="D9" s="103"/>
    </row>
    <row r="10" spans="1:4" ht="47.25" x14ac:dyDescent="0.2">
      <c r="A10" s="103" t="s">
        <v>69</v>
      </c>
      <c r="B10" s="104" t="s">
        <v>657</v>
      </c>
      <c r="C10" s="103">
        <v>29305.8</v>
      </c>
      <c r="D10" s="103">
        <v>29251.238000000001</v>
      </c>
    </row>
    <row r="11" spans="1:4" ht="47.25" x14ac:dyDescent="0.2">
      <c r="A11" s="103" t="s">
        <v>205</v>
      </c>
      <c r="B11" s="104" t="s">
        <v>658</v>
      </c>
      <c r="C11" s="103">
        <v>375.85</v>
      </c>
      <c r="D11" s="103">
        <v>299.13168000000002</v>
      </c>
    </row>
    <row r="12" spans="1:4" ht="47.25" x14ac:dyDescent="0.2">
      <c r="A12" s="103" t="s">
        <v>71</v>
      </c>
      <c r="B12" s="104" t="s">
        <v>659</v>
      </c>
      <c r="C12" s="103"/>
      <c r="D12" s="103"/>
    </row>
    <row r="13" spans="1:4" ht="47.25" x14ac:dyDescent="0.2">
      <c r="A13" s="103" t="s">
        <v>206</v>
      </c>
      <c r="B13" s="104" t="s">
        <v>660</v>
      </c>
      <c r="C13" s="103"/>
      <c r="D13" s="103"/>
    </row>
    <row r="14" spans="1:4" ht="63" x14ac:dyDescent="0.2">
      <c r="A14" s="103" t="s">
        <v>73</v>
      </c>
      <c r="B14" s="104" t="s">
        <v>661</v>
      </c>
      <c r="C14" s="103"/>
      <c r="D14" s="103"/>
    </row>
    <row r="15" spans="1:4" s="53" customFormat="1" ht="63" x14ac:dyDescent="0.2">
      <c r="A15" s="103" t="s">
        <v>207</v>
      </c>
      <c r="B15" s="104" t="s">
        <v>662</v>
      </c>
      <c r="C15" s="103"/>
      <c r="D15" s="103"/>
    </row>
    <row r="16" spans="1:4" s="53" customFormat="1" ht="47.25" x14ac:dyDescent="0.2">
      <c r="A16" s="103" t="s">
        <v>75</v>
      </c>
      <c r="B16" s="104" t="s">
        <v>663</v>
      </c>
      <c r="C16" s="103">
        <v>2320</v>
      </c>
      <c r="D16" s="103">
        <v>2320</v>
      </c>
    </row>
    <row r="17" spans="1:4" ht="47.25" x14ac:dyDescent="0.2">
      <c r="A17" s="103" t="s">
        <v>208</v>
      </c>
      <c r="B17" s="104" t="s">
        <v>664</v>
      </c>
      <c r="C17" s="103">
        <v>0</v>
      </c>
      <c r="D17" s="103">
        <v>0</v>
      </c>
    </row>
    <row r="18" spans="1:4" s="53" customFormat="1" ht="45.75" customHeight="1" x14ac:dyDescent="0.2">
      <c r="A18" s="103" t="s">
        <v>77</v>
      </c>
      <c r="B18" s="104" t="s">
        <v>665</v>
      </c>
      <c r="C18" s="103"/>
      <c r="D18" s="103"/>
    </row>
    <row r="19" spans="1:4" ht="45" customHeight="1" x14ac:dyDescent="0.2">
      <c r="A19" s="103" t="s">
        <v>209</v>
      </c>
      <c r="B19" s="104" t="s">
        <v>666</v>
      </c>
      <c r="C19" s="103"/>
      <c r="D19" s="103"/>
    </row>
    <row r="20" spans="1:4" ht="63" x14ac:dyDescent="0.2">
      <c r="A20" s="103" t="s">
        <v>79</v>
      </c>
      <c r="B20" s="104" t="s">
        <v>667</v>
      </c>
      <c r="C20" s="103"/>
      <c r="D20" s="103"/>
    </row>
    <row r="21" spans="1:4" ht="63" x14ac:dyDescent="0.2">
      <c r="A21" s="103" t="s">
        <v>210</v>
      </c>
      <c r="B21" s="104" t="s">
        <v>668</v>
      </c>
      <c r="C21" s="103"/>
      <c r="D21" s="103"/>
    </row>
    <row r="22" spans="1:4" ht="47.25" x14ac:dyDescent="0.2">
      <c r="A22" s="103" t="s">
        <v>81</v>
      </c>
      <c r="B22" s="104" t="s">
        <v>669</v>
      </c>
      <c r="C22" s="103">
        <v>73.400000000000006</v>
      </c>
      <c r="D22" s="103">
        <v>73.3</v>
      </c>
    </row>
    <row r="23" spans="1:4" s="53" customFormat="1" ht="47.25" x14ac:dyDescent="0.2">
      <c r="A23" s="103" t="s">
        <v>83</v>
      </c>
      <c r="B23" s="104" t="s">
        <v>670</v>
      </c>
      <c r="C23" s="103"/>
      <c r="D23" s="103"/>
    </row>
    <row r="24" spans="1:4" s="53" customFormat="1" ht="48.75" customHeight="1" x14ac:dyDescent="0.2">
      <c r="A24" s="103" t="s">
        <v>85</v>
      </c>
      <c r="B24" s="104" t="s">
        <v>671</v>
      </c>
      <c r="C24" s="103"/>
      <c r="D24" s="103"/>
    </row>
    <row r="25" spans="1:4" ht="47.25" x14ac:dyDescent="0.2">
      <c r="A25" s="103" t="s">
        <v>87</v>
      </c>
      <c r="B25" s="104" t="s">
        <v>88</v>
      </c>
      <c r="C25" s="103">
        <v>13153.1</v>
      </c>
      <c r="D25" s="103">
        <v>12107.4</v>
      </c>
    </row>
    <row r="26" spans="1:4" s="53" customFormat="1" ht="36.75" customHeight="1" x14ac:dyDescent="0.2">
      <c r="A26" s="103" t="s">
        <v>89</v>
      </c>
      <c r="B26" s="104" t="s">
        <v>672</v>
      </c>
      <c r="C26" s="103">
        <v>1</v>
      </c>
      <c r="D26" s="103">
        <v>1</v>
      </c>
    </row>
    <row r="27" spans="1:4" ht="63" x14ac:dyDescent="0.2">
      <c r="A27" s="103" t="s">
        <v>91</v>
      </c>
      <c r="B27" s="104" t="s">
        <v>673</v>
      </c>
      <c r="C27" s="103"/>
      <c r="D27" s="103"/>
    </row>
    <row r="28" spans="1:4" ht="63" x14ac:dyDescent="0.2">
      <c r="A28" s="103" t="s">
        <v>211</v>
      </c>
      <c r="B28" s="104" t="s">
        <v>674</v>
      </c>
      <c r="C28" s="103"/>
      <c r="D28" s="103"/>
    </row>
    <row r="29" spans="1:4" s="53" customFormat="1" ht="63" x14ac:dyDescent="0.2">
      <c r="A29" s="103" t="s">
        <v>93</v>
      </c>
      <c r="B29" s="104" t="s">
        <v>675</v>
      </c>
      <c r="C29" s="103"/>
      <c r="D29" s="103"/>
    </row>
    <row r="30" spans="1:4" ht="63" x14ac:dyDescent="0.2">
      <c r="A30" s="103" t="s">
        <v>212</v>
      </c>
      <c r="B30" s="104" t="s">
        <v>676</v>
      </c>
      <c r="C30" s="103"/>
      <c r="D30" s="103"/>
    </row>
    <row r="31" spans="1:4" ht="52.5" customHeight="1" x14ac:dyDescent="0.2">
      <c r="A31" s="103" t="s">
        <v>95</v>
      </c>
      <c r="B31" s="104" t="s">
        <v>677</v>
      </c>
      <c r="C31" s="103"/>
      <c r="D31" s="103"/>
    </row>
  </sheetData>
  <pageMargins left="0.31496062992125984" right="0.31496062992125984" top="0.35433070866141736" bottom="0.35433070866141736" header="0.31496062992125984" footer="0.31496062992125984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97</v>
      </c>
    </row>
    <row r="3" spans="1:4" ht="25.5" x14ac:dyDescent="0.2">
      <c r="A3" s="11" t="s">
        <v>13</v>
      </c>
      <c r="B3" s="11" t="s">
        <v>30</v>
      </c>
      <c r="C3" s="11" t="s">
        <v>64</v>
      </c>
      <c r="D3" s="11" t="s">
        <v>65</v>
      </c>
    </row>
    <row r="4" spans="1:4" x14ac:dyDescent="0.2">
      <c r="A4" s="11">
        <v>1</v>
      </c>
      <c r="B4" s="11"/>
      <c r="C4" s="11"/>
      <c r="D4" s="11"/>
    </row>
    <row r="5" spans="1:4" ht="38.25" x14ac:dyDescent="0.2">
      <c r="A5" s="12" t="s">
        <v>41</v>
      </c>
      <c r="B5" s="12" t="s">
        <v>66</v>
      </c>
      <c r="C5" s="12"/>
      <c r="D5" s="12"/>
    </row>
    <row r="6" spans="1:4" ht="51" x14ac:dyDescent="0.2">
      <c r="A6" s="12" t="s">
        <v>47</v>
      </c>
      <c r="B6" s="12" t="s">
        <v>67</v>
      </c>
      <c r="C6" s="12"/>
      <c r="D6" s="12"/>
    </row>
    <row r="7" spans="1:4" ht="51" x14ac:dyDescent="0.2">
      <c r="A7" s="12" t="s">
        <v>55</v>
      </c>
      <c r="B7" s="12" t="s">
        <v>68</v>
      </c>
      <c r="C7" s="12"/>
      <c r="D7" s="12"/>
    </row>
    <row r="8" spans="1:4" ht="38.25" x14ac:dyDescent="0.2">
      <c r="A8" s="12" t="s">
        <v>69</v>
      </c>
      <c r="B8" s="12" t="s">
        <v>70</v>
      </c>
      <c r="C8" s="12"/>
      <c r="D8" s="12"/>
    </row>
    <row r="9" spans="1:4" ht="51" x14ac:dyDescent="0.2">
      <c r="A9" s="12" t="s">
        <v>71</v>
      </c>
      <c r="B9" s="12" t="s">
        <v>72</v>
      </c>
      <c r="C9" s="12"/>
      <c r="D9" s="12"/>
    </row>
    <row r="10" spans="1:4" ht="51" x14ac:dyDescent="0.2">
      <c r="A10" s="12" t="s">
        <v>73</v>
      </c>
      <c r="B10" s="12" t="s">
        <v>74</v>
      </c>
      <c r="C10" s="12"/>
      <c r="D10" s="12"/>
    </row>
    <row r="11" spans="1:4" ht="38.25" x14ac:dyDescent="0.2">
      <c r="A11" s="12" t="s">
        <v>75</v>
      </c>
      <c r="B11" s="12" t="s">
        <v>76</v>
      </c>
      <c r="C11" s="12"/>
      <c r="D11" s="12"/>
    </row>
    <row r="12" spans="1:4" ht="51" x14ac:dyDescent="0.2">
      <c r="A12" s="12" t="s">
        <v>77</v>
      </c>
      <c r="B12" s="12" t="s">
        <v>78</v>
      </c>
      <c r="C12" s="12"/>
      <c r="D12" s="12"/>
    </row>
    <row r="13" spans="1:4" ht="51" x14ac:dyDescent="0.2">
      <c r="A13" s="12" t="s">
        <v>79</v>
      </c>
      <c r="B13" s="12" t="s">
        <v>80</v>
      </c>
      <c r="C13" s="12"/>
      <c r="D13" s="12"/>
    </row>
    <row r="14" spans="1:4" ht="38.25" x14ac:dyDescent="0.2">
      <c r="A14" s="12" t="s">
        <v>81</v>
      </c>
      <c r="B14" s="12" t="s">
        <v>82</v>
      </c>
      <c r="C14" s="12"/>
      <c r="D14" s="12"/>
    </row>
    <row r="15" spans="1:4" ht="38.25" x14ac:dyDescent="0.2">
      <c r="A15" s="12" t="s">
        <v>83</v>
      </c>
      <c r="B15" s="12" t="s">
        <v>84</v>
      </c>
      <c r="C15" s="12"/>
      <c r="D15" s="12"/>
    </row>
    <row r="16" spans="1:4" ht="38.25" x14ac:dyDescent="0.2">
      <c r="A16" s="12" t="s">
        <v>85</v>
      </c>
      <c r="B16" s="12" t="s">
        <v>86</v>
      </c>
      <c r="C16" s="12"/>
      <c r="D16" s="12"/>
    </row>
    <row r="17" spans="1:4" ht="38.25" x14ac:dyDescent="0.2">
      <c r="A17" s="12" t="s">
        <v>87</v>
      </c>
      <c r="B17" s="12" t="s">
        <v>88</v>
      </c>
      <c r="C17" s="12"/>
      <c r="D17" s="12"/>
    </row>
    <row r="18" spans="1:4" ht="38.25" x14ac:dyDescent="0.2">
      <c r="A18" s="12" t="s">
        <v>89</v>
      </c>
      <c r="B18" s="12" t="s">
        <v>90</v>
      </c>
      <c r="C18" s="12"/>
      <c r="D18" s="12"/>
    </row>
    <row r="19" spans="1:4" ht="51" x14ac:dyDescent="0.2">
      <c r="A19" s="12" t="s">
        <v>91</v>
      </c>
      <c r="B19" s="12" t="s">
        <v>92</v>
      </c>
      <c r="C19" s="12"/>
      <c r="D19" s="12"/>
    </row>
    <row r="20" spans="1:4" ht="51" x14ac:dyDescent="0.2">
      <c r="A20" s="12" t="s">
        <v>93</v>
      </c>
      <c r="B20" s="12" t="s">
        <v>94</v>
      </c>
      <c r="C20" s="12"/>
      <c r="D20" s="12"/>
    </row>
    <row r="21" spans="1:4" ht="51" x14ac:dyDescent="0.2">
      <c r="A21" s="12" t="s">
        <v>95</v>
      </c>
      <c r="B21" s="12" t="s">
        <v>96</v>
      </c>
      <c r="C21" s="12"/>
      <c r="D21" s="12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15" t="s">
        <v>601</v>
      </c>
    </row>
    <row r="2" spans="1:2" ht="55.5" customHeight="1" x14ac:dyDescent="0.25">
      <c r="A2" s="448" t="s">
        <v>600</v>
      </c>
      <c r="B2" s="448"/>
    </row>
    <row r="3" spans="1:2" x14ac:dyDescent="0.2">
      <c r="A3" s="11" t="s">
        <v>13</v>
      </c>
      <c r="B3" s="11" t="s">
        <v>599</v>
      </c>
    </row>
    <row r="4" spans="1:2" x14ac:dyDescent="0.2">
      <c r="A4" s="11">
        <v>1</v>
      </c>
      <c r="B4" s="11">
        <v>2</v>
      </c>
    </row>
    <row r="5" spans="1:2" x14ac:dyDescent="0.2">
      <c r="A5" s="29">
        <v>1</v>
      </c>
      <c r="B5" s="29" t="s">
        <v>709</v>
      </c>
    </row>
    <row r="6" spans="1:2" x14ac:dyDescent="0.2">
      <c r="A6" s="29">
        <v>2</v>
      </c>
      <c r="B6" s="29" t="s">
        <v>710</v>
      </c>
    </row>
    <row r="7" spans="1:2" x14ac:dyDescent="0.2">
      <c r="A7" s="29">
        <v>3</v>
      </c>
      <c r="B7" s="29" t="s">
        <v>733</v>
      </c>
    </row>
    <row r="8" spans="1:2" x14ac:dyDescent="0.2">
      <c r="A8" s="29"/>
      <c r="B8" s="29"/>
    </row>
    <row r="9" spans="1:2" x14ac:dyDescent="0.2">
      <c r="A9" s="29"/>
      <c r="B9" s="29"/>
    </row>
    <row r="10" spans="1:2" x14ac:dyDescent="0.2">
      <c r="A10" s="29"/>
      <c r="B10" s="29"/>
    </row>
    <row r="11" spans="1:2" x14ac:dyDescent="0.2">
      <c r="A11" s="29"/>
      <c r="B11" s="29"/>
    </row>
    <row r="12" spans="1:2" x14ac:dyDescent="0.2">
      <c r="A12" s="29"/>
      <c r="B12" s="29"/>
    </row>
    <row r="13" spans="1:2" ht="17.25" customHeight="1" x14ac:dyDescent="0.2">
      <c r="A13" s="29"/>
      <c r="B13" s="29"/>
    </row>
    <row r="14" spans="1:2" x14ac:dyDescent="0.2">
      <c r="A14" s="29"/>
      <c r="B14" s="29"/>
    </row>
    <row r="15" spans="1:2" x14ac:dyDescent="0.2">
      <c r="A15" s="29"/>
      <c r="B15" s="29"/>
    </row>
    <row r="16" spans="1:2" x14ac:dyDescent="0.2">
      <c r="A16" s="8"/>
    </row>
    <row r="17" spans="1:2" ht="42" customHeight="1" x14ac:dyDescent="0.25">
      <c r="A17" s="448" t="s">
        <v>604</v>
      </c>
      <c r="B17" s="448"/>
    </row>
    <row r="18" spans="1:2" x14ac:dyDescent="0.2">
      <c r="A18" s="11" t="s">
        <v>13</v>
      </c>
      <c r="B18" s="11" t="s">
        <v>599</v>
      </c>
    </row>
    <row r="19" spans="1:2" x14ac:dyDescent="0.2">
      <c r="A19" s="11">
        <v>1</v>
      </c>
      <c r="B19" s="11">
        <v>2</v>
      </c>
    </row>
    <row r="20" spans="1:2" x14ac:dyDescent="0.2">
      <c r="A20" s="29"/>
      <c r="B20" s="29"/>
    </row>
    <row r="21" spans="1:2" x14ac:dyDescent="0.2">
      <c r="A21" s="29"/>
      <c r="B21" s="29"/>
    </row>
    <row r="22" spans="1:2" x14ac:dyDescent="0.2">
      <c r="A22" s="29"/>
      <c r="B22" s="29"/>
    </row>
    <row r="23" spans="1:2" x14ac:dyDescent="0.2">
      <c r="A23" s="29"/>
      <c r="B23" s="29"/>
    </row>
    <row r="24" spans="1:2" x14ac:dyDescent="0.2">
      <c r="A24" s="29"/>
      <c r="B24" s="29"/>
    </row>
    <row r="25" spans="1:2" x14ac:dyDescent="0.2">
      <c r="A25" s="29"/>
      <c r="B25" s="29"/>
    </row>
    <row r="26" spans="1:2" x14ac:dyDescent="0.2">
      <c r="A26" s="29"/>
      <c r="B26" s="29"/>
    </row>
    <row r="27" spans="1:2" x14ac:dyDescent="0.2">
      <c r="A27" s="29"/>
      <c r="B27" s="29"/>
    </row>
    <row r="28" spans="1:2" x14ac:dyDescent="0.2">
      <c r="A28" s="29"/>
      <c r="B28" s="29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mergeCells count="2">
    <mergeCell ref="A2:B2"/>
    <mergeCell ref="A17:B17"/>
  </mergeCells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2" max="2" width="57.33203125" customWidth="1"/>
    <col min="3" max="4" width="28" customWidth="1"/>
    <col min="5" max="5" width="18.1640625" customWidth="1"/>
  </cols>
  <sheetData>
    <row r="1" spans="1:5" ht="31.5" customHeight="1" x14ac:dyDescent="0.2">
      <c r="A1" s="449" t="s">
        <v>602</v>
      </c>
      <c r="B1" s="449"/>
      <c r="C1" s="449"/>
      <c r="D1" s="449"/>
    </row>
    <row r="2" spans="1:5" ht="51" x14ac:dyDescent="0.2">
      <c r="A2" s="11" t="s">
        <v>13</v>
      </c>
      <c r="B2" s="11" t="s">
        <v>14</v>
      </c>
      <c r="C2" s="11" t="s">
        <v>15</v>
      </c>
      <c r="D2" s="11" t="s">
        <v>16</v>
      </c>
    </row>
    <row r="3" spans="1:5" x14ac:dyDescent="0.2">
      <c r="A3" s="11">
        <v>1</v>
      </c>
      <c r="B3" s="11"/>
      <c r="C3" s="11"/>
      <c r="D3" s="11"/>
    </row>
    <row r="4" spans="1:5" ht="25.5" x14ac:dyDescent="0.2">
      <c r="A4" s="12">
        <v>1</v>
      </c>
      <c r="B4" s="12" t="s">
        <v>17</v>
      </c>
      <c r="C4" s="13" t="s">
        <v>18</v>
      </c>
      <c r="D4" s="13" t="s">
        <v>19</v>
      </c>
      <c r="E4" s="1"/>
    </row>
    <row r="5" spans="1:5" ht="25.5" x14ac:dyDescent="0.2">
      <c r="A5" s="12">
        <v>2</v>
      </c>
      <c r="B5" s="12" t="s">
        <v>20</v>
      </c>
      <c r="C5" s="13" t="s">
        <v>18</v>
      </c>
      <c r="D5" s="13" t="s">
        <v>19</v>
      </c>
      <c r="E5" s="1"/>
    </row>
    <row r="6" spans="1:5" ht="25.5" x14ac:dyDescent="0.2">
      <c r="A6" s="12">
        <v>3</v>
      </c>
      <c r="B6" s="12" t="s">
        <v>21</v>
      </c>
      <c r="C6" s="13" t="s">
        <v>18</v>
      </c>
      <c r="D6" s="13" t="s">
        <v>19</v>
      </c>
      <c r="E6" s="1"/>
    </row>
    <row r="7" spans="1:5" ht="38.25" x14ac:dyDescent="0.2">
      <c r="A7" s="12">
        <v>4</v>
      </c>
      <c r="B7" s="12" t="s">
        <v>22</v>
      </c>
      <c r="C7" s="13" t="s">
        <v>23</v>
      </c>
      <c r="D7" s="13" t="s">
        <v>24</v>
      </c>
      <c r="E7" s="1"/>
    </row>
    <row r="8" spans="1:5" ht="38.25" x14ac:dyDescent="0.2">
      <c r="A8" s="12">
        <v>5</v>
      </c>
      <c r="B8" s="12" t="s">
        <v>25</v>
      </c>
      <c r="C8" s="13" t="s">
        <v>18</v>
      </c>
      <c r="D8" s="13" t="s">
        <v>19</v>
      </c>
      <c r="E8" s="1"/>
    </row>
    <row r="9" spans="1:5" x14ac:dyDescent="0.2">
      <c r="A9" s="8"/>
      <c r="C9" s="1"/>
      <c r="D9" s="1"/>
      <c r="E9" s="1"/>
    </row>
    <row r="10" spans="1:5" ht="66.75" customHeight="1" x14ac:dyDescent="0.25">
      <c r="A10" s="448" t="s">
        <v>603</v>
      </c>
      <c r="B10" s="448"/>
      <c r="C10" s="448"/>
      <c r="D10" s="448"/>
      <c r="E10" s="1"/>
    </row>
    <row r="11" spans="1:5" x14ac:dyDescent="0.2">
      <c r="A11" s="11" t="s">
        <v>13</v>
      </c>
      <c r="B11" s="11" t="s">
        <v>26</v>
      </c>
      <c r="C11" s="11" t="s">
        <v>27</v>
      </c>
      <c r="D11" s="11" t="s">
        <v>28</v>
      </c>
      <c r="E11" s="11" t="s">
        <v>29</v>
      </c>
    </row>
    <row r="12" spans="1:5" x14ac:dyDescent="0.2">
      <c r="A12" s="11">
        <v>1</v>
      </c>
      <c r="B12" s="11">
        <v>2</v>
      </c>
      <c r="C12" s="11">
        <v>3</v>
      </c>
      <c r="D12" s="11">
        <v>4</v>
      </c>
      <c r="E12" s="11">
        <v>5</v>
      </c>
    </row>
    <row r="13" spans="1:5" ht="25.5" x14ac:dyDescent="0.2">
      <c r="A13" s="12">
        <v>1</v>
      </c>
      <c r="B13" s="29" t="s">
        <v>734</v>
      </c>
      <c r="C13" s="30" t="s">
        <v>735</v>
      </c>
      <c r="D13" s="31">
        <v>41473</v>
      </c>
      <c r="E13" s="31" t="s">
        <v>736</v>
      </c>
    </row>
    <row r="14" spans="1:5" ht="25.5" x14ac:dyDescent="0.2">
      <c r="A14" s="12">
        <v>2</v>
      </c>
      <c r="B14" s="29" t="s">
        <v>734</v>
      </c>
      <c r="C14" s="30" t="s">
        <v>737</v>
      </c>
      <c r="D14" s="31">
        <v>42403</v>
      </c>
      <c r="E14" s="31" t="s">
        <v>736</v>
      </c>
    </row>
    <row r="15" spans="1:5" ht="25.5" x14ac:dyDescent="0.2">
      <c r="A15" s="12">
        <v>3</v>
      </c>
      <c r="B15" s="29" t="s">
        <v>734</v>
      </c>
      <c r="C15" s="30" t="s">
        <v>738</v>
      </c>
      <c r="D15" s="31">
        <v>42548</v>
      </c>
      <c r="E15" s="31" t="s">
        <v>736</v>
      </c>
    </row>
  </sheetData>
  <mergeCells count="2">
    <mergeCell ref="A1:D1"/>
    <mergeCell ref="A10:D10"/>
  </mergeCells>
  <pageMargins left="0.51181102362204722" right="0.31496062992125984" top="0.35433070866141736" bottom="0.35433070866141736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view="pageBreakPreview" zoomScaleNormal="100" zoomScaleSheetLayoutView="100" workbookViewId="0">
      <selection activeCell="T11" sqref="T11"/>
    </sheetView>
  </sheetViews>
  <sheetFormatPr defaultRowHeight="12.75" x14ac:dyDescent="0.2"/>
  <cols>
    <col min="1" max="1" width="28.6640625" customWidth="1"/>
    <col min="2" max="3" width="9" customWidth="1"/>
    <col min="4" max="4" width="9.83203125" customWidth="1"/>
    <col min="5" max="15" width="9" customWidth="1"/>
    <col min="16" max="16" width="9.83203125" customWidth="1"/>
    <col min="17" max="19" width="9" customWidth="1"/>
    <col min="20" max="20" width="14.83203125" customWidth="1"/>
  </cols>
  <sheetData>
    <row r="1" spans="1:20" ht="15.75" x14ac:dyDescent="0.25">
      <c r="A1" s="15" t="s">
        <v>597</v>
      </c>
    </row>
    <row r="2" spans="1:20" s="10" customFormat="1" ht="36" customHeight="1" x14ac:dyDescent="0.2">
      <c r="A2" s="457" t="s">
        <v>30</v>
      </c>
      <c r="B2" s="450" t="s">
        <v>586</v>
      </c>
      <c r="C2" s="451"/>
      <c r="D2" s="452"/>
      <c r="E2" s="460" t="s">
        <v>591</v>
      </c>
      <c r="F2" s="461"/>
      <c r="G2" s="461"/>
      <c r="H2" s="461"/>
      <c r="I2" s="461"/>
      <c r="J2" s="461"/>
      <c r="K2" s="461"/>
      <c r="L2" s="461"/>
      <c r="M2" s="462"/>
      <c r="N2" s="450" t="s">
        <v>592</v>
      </c>
      <c r="O2" s="451"/>
      <c r="P2" s="452"/>
      <c r="Q2" s="450" t="s">
        <v>595</v>
      </c>
      <c r="R2" s="451"/>
      <c r="S2" s="452"/>
      <c r="T2" s="456" t="s">
        <v>596</v>
      </c>
    </row>
    <row r="3" spans="1:20" s="10" customFormat="1" ht="36" customHeight="1" x14ac:dyDescent="0.2">
      <c r="A3" s="458"/>
      <c r="B3" s="453"/>
      <c r="C3" s="454"/>
      <c r="D3" s="455"/>
      <c r="E3" s="460" t="s">
        <v>590</v>
      </c>
      <c r="F3" s="461"/>
      <c r="G3" s="461"/>
      <c r="H3" s="460" t="s">
        <v>65</v>
      </c>
      <c r="I3" s="461"/>
      <c r="J3" s="461"/>
      <c r="K3" s="460" t="s">
        <v>589</v>
      </c>
      <c r="L3" s="461"/>
      <c r="M3" s="461"/>
      <c r="N3" s="453"/>
      <c r="O3" s="454"/>
      <c r="P3" s="455"/>
      <c r="Q3" s="453"/>
      <c r="R3" s="454"/>
      <c r="S3" s="455"/>
      <c r="T3" s="456"/>
    </row>
    <row r="4" spans="1:20" s="10" customFormat="1" ht="77.25" customHeight="1" x14ac:dyDescent="0.2">
      <c r="A4" s="459"/>
      <c r="B4" s="56" t="s">
        <v>587</v>
      </c>
      <c r="C4" s="56" t="s">
        <v>588</v>
      </c>
      <c r="D4" s="56" t="s">
        <v>589</v>
      </c>
      <c r="E4" s="56" t="s">
        <v>34</v>
      </c>
      <c r="F4" s="56" t="s">
        <v>35</v>
      </c>
      <c r="G4" s="56" t="s">
        <v>36</v>
      </c>
      <c r="H4" s="56" t="s">
        <v>34</v>
      </c>
      <c r="I4" s="56" t="s">
        <v>35</v>
      </c>
      <c r="J4" s="56" t="s">
        <v>36</v>
      </c>
      <c r="K4" s="56" t="s">
        <v>34</v>
      </c>
      <c r="L4" s="56" t="s">
        <v>35</v>
      </c>
      <c r="M4" s="56" t="s">
        <v>36</v>
      </c>
      <c r="N4" s="56" t="s">
        <v>593</v>
      </c>
      <c r="O4" s="56" t="s">
        <v>594</v>
      </c>
      <c r="P4" s="56" t="s">
        <v>589</v>
      </c>
      <c r="Q4" s="56" t="s">
        <v>593</v>
      </c>
      <c r="R4" s="56" t="s">
        <v>594</v>
      </c>
      <c r="S4" s="56" t="s">
        <v>589</v>
      </c>
      <c r="T4" s="456"/>
    </row>
    <row r="5" spans="1:20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11">
        <v>19</v>
      </c>
      <c r="T5" s="2"/>
    </row>
    <row r="6" spans="1:20" s="9" customFormat="1" ht="19.5" customHeight="1" x14ac:dyDescent="0.2">
      <c r="A6" s="58" t="s">
        <v>31</v>
      </c>
      <c r="B6" s="59">
        <f>B7+B8+B9+B11</f>
        <v>37.549999999999997</v>
      </c>
      <c r="C6" s="59">
        <f>C7+C8+C9+C11</f>
        <v>25.55</v>
      </c>
      <c r="D6" s="60">
        <f>C6/B6-1</f>
        <v>-0.31957390146471365</v>
      </c>
      <c r="E6" s="59">
        <f t="shared" ref="E6:J6" si="0">E7+E8+E9+E11</f>
        <v>40</v>
      </c>
      <c r="F6" s="59">
        <f t="shared" si="0"/>
        <v>25</v>
      </c>
      <c r="G6" s="59">
        <f t="shared" si="0"/>
        <v>14</v>
      </c>
      <c r="H6" s="59">
        <f t="shared" si="0"/>
        <v>42</v>
      </c>
      <c r="I6" s="59">
        <f t="shared" si="0"/>
        <v>27</v>
      </c>
      <c r="J6" s="59">
        <f t="shared" si="0"/>
        <v>16</v>
      </c>
      <c r="K6" s="60">
        <f>H6/E6-1</f>
        <v>5.0000000000000044E-2</v>
      </c>
      <c r="L6" s="60">
        <f t="shared" ref="L6:M14" si="1">I6/F6-1</f>
        <v>8.0000000000000071E-2</v>
      </c>
      <c r="M6" s="60">
        <f t="shared" si="1"/>
        <v>0.14285714285714279</v>
      </c>
      <c r="N6" s="59">
        <f>N7+N8+N9+N11</f>
        <v>36</v>
      </c>
      <c r="O6" s="59">
        <f t="shared" ref="O6" si="2">O7+O8+O9+O11</f>
        <v>28.8</v>
      </c>
      <c r="P6" s="60">
        <f>O6/N6-1</f>
        <v>-0.19999999999999996</v>
      </c>
      <c r="Q6" s="59">
        <v>45.948999999999998</v>
      </c>
      <c r="R6" s="59">
        <v>56.158999999999999</v>
      </c>
      <c r="S6" s="60">
        <f>R6/Q6-1</f>
        <v>0.22220287710287501</v>
      </c>
      <c r="T6" s="439" t="s">
        <v>739</v>
      </c>
    </row>
    <row r="7" spans="1:20" ht="29.25" customHeight="1" x14ac:dyDescent="0.2">
      <c r="A7" s="54" t="s">
        <v>605</v>
      </c>
      <c r="B7" s="29"/>
      <c r="C7" s="29"/>
      <c r="D7" s="57" t="e">
        <f t="shared" ref="D7:D14" si="3">C7/B7-1</f>
        <v>#DIV/0!</v>
      </c>
      <c r="E7" s="29"/>
      <c r="F7" s="29"/>
      <c r="G7" s="29"/>
      <c r="H7" s="29"/>
      <c r="I7" s="29"/>
      <c r="J7" s="29"/>
      <c r="K7" s="57" t="e">
        <f t="shared" ref="K7:K14" si="4">H7/E7-1</f>
        <v>#DIV/0!</v>
      </c>
      <c r="L7" s="57" t="e">
        <f t="shared" si="1"/>
        <v>#DIV/0!</v>
      </c>
      <c r="M7" s="57" t="e">
        <f t="shared" si="1"/>
        <v>#DIV/0!</v>
      </c>
      <c r="N7" s="29"/>
      <c r="O7" s="29"/>
      <c r="P7" s="57" t="e">
        <f t="shared" ref="P7:P14" si="5">O7/N7-1</f>
        <v>#DIV/0!</v>
      </c>
      <c r="Q7" s="29"/>
      <c r="R7" s="29"/>
      <c r="S7" s="57" t="e">
        <f t="shared" ref="S7:S14" si="6">R7/Q7-1</f>
        <v>#DIV/0!</v>
      </c>
      <c r="T7" s="2"/>
    </row>
    <row r="8" spans="1:20" ht="24.75" customHeight="1" x14ac:dyDescent="0.2">
      <c r="A8" s="54" t="s">
        <v>606</v>
      </c>
      <c r="B8" s="29">
        <v>26.5</v>
      </c>
      <c r="C8" s="29">
        <v>18.5</v>
      </c>
      <c r="D8" s="57">
        <f t="shared" si="3"/>
        <v>-0.30188679245283023</v>
      </c>
      <c r="E8" s="29">
        <v>27</v>
      </c>
      <c r="F8" s="29">
        <v>25</v>
      </c>
      <c r="G8" s="29">
        <v>14</v>
      </c>
      <c r="H8" s="29">
        <v>29</v>
      </c>
      <c r="I8" s="29">
        <v>27</v>
      </c>
      <c r="J8" s="29">
        <v>16</v>
      </c>
      <c r="K8" s="57">
        <f t="shared" si="4"/>
        <v>7.4074074074074181E-2</v>
      </c>
      <c r="L8" s="57">
        <f t="shared" si="1"/>
        <v>8.0000000000000071E-2</v>
      </c>
      <c r="M8" s="57">
        <f t="shared" si="1"/>
        <v>0.14285714285714279</v>
      </c>
      <c r="N8" s="29">
        <v>23.9</v>
      </c>
      <c r="O8" s="29">
        <v>19.8</v>
      </c>
      <c r="P8" s="57">
        <f t="shared" si="5"/>
        <v>-0.17154811715481166</v>
      </c>
      <c r="Q8" s="29">
        <f>(15549.5+1058.8)/N8/12</f>
        <v>57.90899581589958</v>
      </c>
      <c r="R8" s="29">
        <f>(14592.1+978.7)/O8/12</f>
        <v>65.533670033670035</v>
      </c>
      <c r="S8" s="57">
        <f t="shared" si="6"/>
        <v>0.13166648998732966</v>
      </c>
      <c r="T8" s="2"/>
    </row>
    <row r="9" spans="1:20" ht="19.5" customHeight="1" x14ac:dyDescent="0.2">
      <c r="A9" s="54" t="s">
        <v>607</v>
      </c>
      <c r="B9" s="29">
        <v>0.3</v>
      </c>
      <c r="C9" s="29">
        <v>0.3</v>
      </c>
      <c r="D9" s="57">
        <f t="shared" si="3"/>
        <v>0</v>
      </c>
      <c r="E9" s="29"/>
      <c r="F9" s="29"/>
      <c r="G9" s="29"/>
      <c r="H9" s="29"/>
      <c r="I9" s="29"/>
      <c r="J9" s="29"/>
      <c r="K9" s="57" t="e">
        <f t="shared" si="4"/>
        <v>#DIV/0!</v>
      </c>
      <c r="L9" s="57" t="e">
        <f t="shared" si="1"/>
        <v>#DIV/0!</v>
      </c>
      <c r="M9" s="57" t="e">
        <f t="shared" si="1"/>
        <v>#DIV/0!</v>
      </c>
      <c r="N9" s="29"/>
      <c r="O9" s="29"/>
      <c r="P9" s="57" t="e">
        <f t="shared" si="5"/>
        <v>#DIV/0!</v>
      </c>
      <c r="Q9" s="29"/>
      <c r="R9" s="29"/>
      <c r="S9" s="57" t="e">
        <f t="shared" si="6"/>
        <v>#DIV/0!</v>
      </c>
      <c r="T9" s="2"/>
    </row>
    <row r="10" spans="1:20" ht="30" customHeight="1" x14ac:dyDescent="0.2">
      <c r="A10" s="54" t="s">
        <v>608</v>
      </c>
      <c r="B10" s="29">
        <v>0.3</v>
      </c>
      <c r="C10" s="29">
        <v>0.3</v>
      </c>
      <c r="D10" s="57">
        <f t="shared" si="3"/>
        <v>0</v>
      </c>
      <c r="E10" s="29"/>
      <c r="F10" s="29"/>
      <c r="G10" s="29"/>
      <c r="H10" s="29"/>
      <c r="I10" s="29"/>
      <c r="J10" s="29"/>
      <c r="K10" s="57" t="e">
        <f t="shared" si="4"/>
        <v>#DIV/0!</v>
      </c>
      <c r="L10" s="57" t="e">
        <f t="shared" si="1"/>
        <v>#DIV/0!</v>
      </c>
      <c r="M10" s="57" t="e">
        <f t="shared" si="1"/>
        <v>#DIV/0!</v>
      </c>
      <c r="N10" s="29"/>
      <c r="O10" s="29"/>
      <c r="P10" s="57" t="e">
        <f t="shared" si="5"/>
        <v>#DIV/0!</v>
      </c>
      <c r="Q10" s="29"/>
      <c r="R10" s="29"/>
      <c r="S10" s="57" t="e">
        <f t="shared" si="6"/>
        <v>#DIV/0!</v>
      </c>
      <c r="T10" s="2"/>
    </row>
    <row r="11" spans="1:20" ht="26.25" customHeight="1" x14ac:dyDescent="0.2">
      <c r="A11" s="54" t="s">
        <v>609</v>
      </c>
      <c r="B11" s="29">
        <v>10.75</v>
      </c>
      <c r="C11" s="29">
        <v>6.75</v>
      </c>
      <c r="D11" s="57">
        <f t="shared" si="3"/>
        <v>-0.37209302325581395</v>
      </c>
      <c r="E11" s="29">
        <v>13</v>
      </c>
      <c r="F11" s="29">
        <v>0</v>
      </c>
      <c r="G11" s="29">
        <v>0</v>
      </c>
      <c r="H11" s="29">
        <v>13</v>
      </c>
      <c r="I11" s="29">
        <v>0</v>
      </c>
      <c r="J11" s="29">
        <v>0</v>
      </c>
      <c r="K11" s="57">
        <f t="shared" si="4"/>
        <v>0</v>
      </c>
      <c r="L11" s="57" t="e">
        <f t="shared" si="1"/>
        <v>#DIV/0!</v>
      </c>
      <c r="M11" s="57" t="e">
        <f t="shared" si="1"/>
        <v>#DIV/0!</v>
      </c>
      <c r="N11" s="29">
        <v>12.1</v>
      </c>
      <c r="O11" s="29">
        <v>9</v>
      </c>
      <c r="P11" s="57">
        <f t="shared" si="5"/>
        <v>-0.25619834710743794</v>
      </c>
      <c r="Q11" s="29">
        <v>22.33</v>
      </c>
      <c r="R11" s="29">
        <v>35.54</v>
      </c>
      <c r="S11" s="57">
        <f t="shared" si="6"/>
        <v>0.5915808329601433</v>
      </c>
      <c r="T11" s="2"/>
    </row>
    <row r="12" spans="1:20" s="9" customFormat="1" ht="27" customHeight="1" x14ac:dyDescent="0.2">
      <c r="A12" s="58" t="s">
        <v>32</v>
      </c>
      <c r="B12" s="59">
        <v>3</v>
      </c>
      <c r="C12" s="59">
        <v>3</v>
      </c>
      <c r="D12" s="60">
        <f t="shared" si="3"/>
        <v>0</v>
      </c>
      <c r="E12" s="59">
        <v>3</v>
      </c>
      <c r="F12" s="59">
        <v>1</v>
      </c>
      <c r="G12" s="59">
        <v>0</v>
      </c>
      <c r="H12" s="59">
        <v>3</v>
      </c>
      <c r="I12" s="59">
        <v>1</v>
      </c>
      <c r="J12" s="59">
        <v>0</v>
      </c>
      <c r="K12" s="60">
        <f t="shared" si="4"/>
        <v>0</v>
      </c>
      <c r="L12" s="60">
        <f t="shared" si="1"/>
        <v>0</v>
      </c>
      <c r="M12" s="60" t="e">
        <f t="shared" si="1"/>
        <v>#DIV/0!</v>
      </c>
      <c r="N12" s="59">
        <v>3</v>
      </c>
      <c r="O12" s="59">
        <v>3</v>
      </c>
      <c r="P12" s="60">
        <f t="shared" si="5"/>
        <v>0</v>
      </c>
      <c r="Q12" s="59">
        <v>51.667000000000002</v>
      </c>
      <c r="R12" s="59">
        <v>50</v>
      </c>
      <c r="S12" s="60">
        <f t="shared" si="6"/>
        <v>-3.2264307972206696E-2</v>
      </c>
      <c r="T12" s="61"/>
    </row>
    <row r="13" spans="1:20" s="9" customFormat="1" ht="22.5" customHeight="1" x14ac:dyDescent="0.2">
      <c r="A13" s="58" t="s">
        <v>33</v>
      </c>
      <c r="B13" s="59">
        <v>1</v>
      </c>
      <c r="C13" s="59">
        <v>0.5</v>
      </c>
      <c r="D13" s="60">
        <f t="shared" si="3"/>
        <v>-0.5</v>
      </c>
      <c r="E13" s="59">
        <v>1</v>
      </c>
      <c r="F13" s="59">
        <v>0</v>
      </c>
      <c r="G13" s="59">
        <v>0</v>
      </c>
      <c r="H13" s="59">
        <v>1</v>
      </c>
      <c r="I13" s="59">
        <v>0</v>
      </c>
      <c r="J13" s="59">
        <v>0</v>
      </c>
      <c r="K13" s="60">
        <f t="shared" si="4"/>
        <v>0</v>
      </c>
      <c r="L13" s="60" t="e">
        <f t="shared" si="1"/>
        <v>#DIV/0!</v>
      </c>
      <c r="M13" s="60" t="e">
        <f t="shared" si="1"/>
        <v>#DIV/0!</v>
      </c>
      <c r="N13" s="59">
        <v>1</v>
      </c>
      <c r="O13" s="59">
        <v>1</v>
      </c>
      <c r="P13" s="60">
        <f t="shared" si="5"/>
        <v>0</v>
      </c>
      <c r="Q13" s="59">
        <v>22</v>
      </c>
      <c r="R13" s="59">
        <v>22</v>
      </c>
      <c r="S13" s="60">
        <f t="shared" si="6"/>
        <v>0</v>
      </c>
      <c r="T13" s="61"/>
    </row>
    <row r="14" spans="1:20" s="9" customFormat="1" ht="19.5" customHeight="1" x14ac:dyDescent="0.2">
      <c r="A14" s="58" t="s">
        <v>213</v>
      </c>
      <c r="B14" s="58">
        <f>B6+B12+B13</f>
        <v>41.55</v>
      </c>
      <c r="C14" s="58">
        <f>C6+C12+C13</f>
        <v>29.05</v>
      </c>
      <c r="D14" s="60">
        <f t="shared" si="3"/>
        <v>-0.30084235860409136</v>
      </c>
      <c r="E14" s="58">
        <f t="shared" ref="E14:J14" si="7">E6+E12+E13</f>
        <v>44</v>
      </c>
      <c r="F14" s="58">
        <f t="shared" si="7"/>
        <v>26</v>
      </c>
      <c r="G14" s="58">
        <f t="shared" si="7"/>
        <v>14</v>
      </c>
      <c r="H14" s="58">
        <f t="shared" si="7"/>
        <v>46</v>
      </c>
      <c r="I14" s="58">
        <f t="shared" si="7"/>
        <v>28</v>
      </c>
      <c r="J14" s="58">
        <f t="shared" si="7"/>
        <v>16</v>
      </c>
      <c r="K14" s="60">
        <f t="shared" si="4"/>
        <v>4.5454545454545414E-2</v>
      </c>
      <c r="L14" s="60">
        <f t="shared" si="1"/>
        <v>7.6923076923076872E-2</v>
      </c>
      <c r="M14" s="60">
        <f t="shared" si="1"/>
        <v>0.14285714285714279</v>
      </c>
      <c r="N14" s="58">
        <f>N6+N12+N13</f>
        <v>40</v>
      </c>
      <c r="O14" s="58">
        <f t="shared" ref="O14" si="8">O6+O12+O13</f>
        <v>32.799999999999997</v>
      </c>
      <c r="P14" s="60">
        <f t="shared" si="5"/>
        <v>-0.18000000000000005</v>
      </c>
      <c r="Q14" s="58">
        <v>45.779000000000003</v>
      </c>
      <c r="R14" s="58">
        <v>54.555</v>
      </c>
      <c r="S14" s="60">
        <f t="shared" si="6"/>
        <v>0.19170361956355531</v>
      </c>
      <c r="T14" s="61"/>
    </row>
    <row r="15" spans="1:20" x14ac:dyDescent="0.2">
      <c r="A15" s="8"/>
    </row>
  </sheetData>
  <mergeCells count="9">
    <mergeCell ref="N2:P3"/>
    <mergeCell ref="Q2:S3"/>
    <mergeCell ref="T2:T4"/>
    <mergeCell ref="A2:A4"/>
    <mergeCell ref="E3:G3"/>
    <mergeCell ref="H3:J3"/>
    <mergeCell ref="K3:M3"/>
    <mergeCell ref="E2:M2"/>
    <mergeCell ref="B2:D3"/>
  </mergeCells>
  <pageMargins left="0.51181102362204722" right="0.31496062992125984" top="0.35433070866141736" bottom="0.35433070866141736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50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2" max="2" width="37.6640625" customWidth="1"/>
    <col min="3" max="4" width="27.83203125" customWidth="1"/>
    <col min="5" max="5" width="23.5" customWidth="1"/>
    <col min="6" max="6" width="27.83203125" customWidth="1"/>
  </cols>
  <sheetData>
    <row r="1" spans="1:5" s="62" customFormat="1" ht="15.75" x14ac:dyDescent="0.25">
      <c r="A1" s="15" t="s">
        <v>610</v>
      </c>
    </row>
    <row r="2" spans="1:5" s="62" customFormat="1" ht="15.75" x14ac:dyDescent="0.25">
      <c r="A2" s="15" t="s">
        <v>37</v>
      </c>
    </row>
    <row r="3" spans="1:5" ht="27" customHeight="1" x14ac:dyDescent="0.2">
      <c r="A3" s="11" t="s">
        <v>13</v>
      </c>
      <c r="B3" s="11" t="s">
        <v>30</v>
      </c>
      <c r="C3" s="11" t="s">
        <v>38</v>
      </c>
      <c r="D3" s="11" t="s">
        <v>39</v>
      </c>
      <c r="E3" s="11" t="s">
        <v>40</v>
      </c>
    </row>
    <row r="4" spans="1:5" x14ac:dyDescent="0.2">
      <c r="A4" s="11">
        <v>1</v>
      </c>
      <c r="B4" s="11"/>
      <c r="C4" s="14"/>
      <c r="D4" s="14"/>
      <c r="E4" s="14"/>
    </row>
    <row r="5" spans="1:5" ht="21" customHeight="1" x14ac:dyDescent="0.2">
      <c r="A5" s="13" t="s">
        <v>41</v>
      </c>
      <c r="B5" s="12" t="s">
        <v>42</v>
      </c>
      <c r="C5" s="63">
        <v>43418.259760000001</v>
      </c>
      <c r="D5" s="63">
        <v>40885.664140000001</v>
      </c>
      <c r="E5" s="64">
        <f>D5/C5-1</f>
        <v>-5.8330196419645763E-2</v>
      </c>
    </row>
    <row r="6" spans="1:5" ht="21" customHeight="1" x14ac:dyDescent="0.2">
      <c r="A6" s="13" t="s">
        <v>43</v>
      </c>
      <c r="B6" s="12" t="s">
        <v>611</v>
      </c>
      <c r="C6" s="63">
        <v>629.62469999999996</v>
      </c>
      <c r="D6" s="63">
        <v>6148.8241900000003</v>
      </c>
      <c r="E6" s="64">
        <f t="shared" ref="E6:E20" si="0">D6/C6-1</f>
        <v>8.7658560567906569</v>
      </c>
    </row>
    <row r="7" spans="1:5" ht="21" customHeight="1" x14ac:dyDescent="0.2">
      <c r="A7" s="13" t="s">
        <v>44</v>
      </c>
      <c r="B7" s="12" t="s">
        <v>612</v>
      </c>
      <c r="C7" s="63">
        <v>320.79000000000002</v>
      </c>
      <c r="D7" s="63">
        <v>296.1139</v>
      </c>
      <c r="E7" s="64">
        <f t="shared" si="0"/>
        <v>-7.6922909068237844E-2</v>
      </c>
    </row>
    <row r="8" spans="1:5" ht="25.5" x14ac:dyDescent="0.2">
      <c r="A8" s="13" t="s">
        <v>45</v>
      </c>
      <c r="B8" s="12" t="s">
        <v>613</v>
      </c>
      <c r="C8" s="63">
        <v>2320</v>
      </c>
      <c r="D8" s="63">
        <v>2320</v>
      </c>
      <c r="E8" s="64">
        <f t="shared" si="0"/>
        <v>0</v>
      </c>
    </row>
    <row r="9" spans="1:5" x14ac:dyDescent="0.2">
      <c r="A9" s="13" t="s">
        <v>46</v>
      </c>
      <c r="B9" s="12" t="s">
        <v>612</v>
      </c>
      <c r="C9" s="63">
        <v>0</v>
      </c>
      <c r="D9" s="63">
        <v>0</v>
      </c>
      <c r="E9" s="64" t="e">
        <f t="shared" si="0"/>
        <v>#DIV/0!</v>
      </c>
    </row>
    <row r="10" spans="1:5" ht="21" customHeight="1" x14ac:dyDescent="0.2">
      <c r="A10" s="13" t="s">
        <v>47</v>
      </c>
      <c r="B10" s="12" t="s">
        <v>48</v>
      </c>
      <c r="C10" s="63">
        <v>9725.0576899999996</v>
      </c>
      <c r="D10" s="63">
        <v>8591.3611500000006</v>
      </c>
      <c r="E10" s="64">
        <f t="shared" si="0"/>
        <v>-0.11657478815429001</v>
      </c>
    </row>
    <row r="11" spans="1:5" ht="25.5" x14ac:dyDescent="0.2">
      <c r="A11" s="13" t="s">
        <v>49</v>
      </c>
      <c r="B11" s="12" t="s">
        <v>614</v>
      </c>
      <c r="C11" s="63">
        <v>8729.1128000000008</v>
      </c>
      <c r="D11" s="63">
        <v>2771.2166299999999</v>
      </c>
      <c r="E11" s="64">
        <f t="shared" si="0"/>
        <v>-0.68253169669201674</v>
      </c>
    </row>
    <row r="12" spans="1:5" ht="25.5" x14ac:dyDescent="0.2">
      <c r="A12" s="13" t="s">
        <v>50</v>
      </c>
      <c r="B12" s="12" t="s">
        <v>615</v>
      </c>
      <c r="C12" s="63">
        <v>8723.0858000000007</v>
      </c>
      <c r="D12" s="63">
        <v>2765.1896299999999</v>
      </c>
      <c r="E12" s="64">
        <f t="shared" si="0"/>
        <v>-0.68300327505663194</v>
      </c>
    </row>
    <row r="13" spans="1:5" ht="38.25" x14ac:dyDescent="0.2">
      <c r="A13" s="13" t="s">
        <v>51</v>
      </c>
      <c r="B13" s="12" t="s">
        <v>616</v>
      </c>
      <c r="C13" s="63">
        <v>0</v>
      </c>
      <c r="D13" s="63">
        <v>0</v>
      </c>
      <c r="E13" s="64" t="e">
        <f t="shared" si="0"/>
        <v>#DIV/0!</v>
      </c>
    </row>
    <row r="14" spans="1:5" x14ac:dyDescent="0.2">
      <c r="A14" s="13" t="s">
        <v>52</v>
      </c>
      <c r="B14" s="12" t="s">
        <v>617</v>
      </c>
      <c r="C14" s="63">
        <v>0</v>
      </c>
      <c r="D14" s="63">
        <v>0</v>
      </c>
      <c r="E14" s="64" t="e">
        <f t="shared" si="0"/>
        <v>#DIV/0!</v>
      </c>
    </row>
    <row r="15" spans="1:5" ht="25.5" x14ac:dyDescent="0.2">
      <c r="A15" s="13" t="s">
        <v>53</v>
      </c>
      <c r="B15" s="12" t="s">
        <v>618</v>
      </c>
      <c r="C15" s="63">
        <v>879.22289999999998</v>
      </c>
      <c r="D15" s="63">
        <v>5700.4963399999997</v>
      </c>
      <c r="E15" s="64">
        <f t="shared" si="0"/>
        <v>5.4835621774637575</v>
      </c>
    </row>
    <row r="16" spans="1:5" ht="25.5" x14ac:dyDescent="0.2">
      <c r="A16" s="13" t="s">
        <v>54</v>
      </c>
      <c r="B16" s="12" t="s">
        <v>619</v>
      </c>
      <c r="C16" s="63">
        <v>116.72199000000001</v>
      </c>
      <c r="D16" s="63">
        <v>119.64818</v>
      </c>
      <c r="E16" s="64">
        <f t="shared" si="0"/>
        <v>2.5069740500483162E-2</v>
      </c>
    </row>
    <row r="17" spans="1:5" ht="15" customHeight="1" x14ac:dyDescent="0.2">
      <c r="A17" s="13" t="s">
        <v>55</v>
      </c>
      <c r="B17" s="12" t="s">
        <v>56</v>
      </c>
      <c r="C17" s="63">
        <v>52051.86548</v>
      </c>
      <c r="D17" s="63">
        <v>47159.08898</v>
      </c>
      <c r="E17" s="64">
        <f t="shared" si="0"/>
        <v>-9.3998100834252751E-2</v>
      </c>
    </row>
    <row r="18" spans="1:5" ht="15" customHeight="1" x14ac:dyDescent="0.2">
      <c r="A18" s="13" t="s">
        <v>57</v>
      </c>
      <c r="B18" s="12" t="s">
        <v>620</v>
      </c>
      <c r="C18" s="63">
        <v>0</v>
      </c>
      <c r="D18" s="63">
        <v>0</v>
      </c>
      <c r="E18" s="64" t="e">
        <f t="shared" si="0"/>
        <v>#DIV/0!</v>
      </c>
    </row>
    <row r="19" spans="1:5" ht="15" customHeight="1" x14ac:dyDescent="0.2">
      <c r="A19" s="13" t="s">
        <v>58</v>
      </c>
      <c r="B19" s="12" t="s">
        <v>621</v>
      </c>
      <c r="C19" s="63">
        <f>670.14911+21.72124+4555.96756</f>
        <v>5247.8379100000002</v>
      </c>
      <c r="D19" s="63">
        <f>603.42575+1966.12382</f>
        <v>2569.5495700000001</v>
      </c>
      <c r="E19" s="64">
        <f t="shared" si="0"/>
        <v>-0.51036033999762009</v>
      </c>
    </row>
    <row r="20" spans="1:5" ht="25.5" x14ac:dyDescent="0.2">
      <c r="A20" s="13" t="s">
        <v>59</v>
      </c>
      <c r="B20" s="12" t="s">
        <v>622</v>
      </c>
      <c r="C20" s="63">
        <v>0</v>
      </c>
      <c r="D20" s="63">
        <v>0</v>
      </c>
      <c r="E20" s="64" t="e">
        <f t="shared" si="0"/>
        <v>#DIV/0!</v>
      </c>
    </row>
    <row r="21" spans="1:5" x14ac:dyDescent="0.2">
      <c r="A21" s="7"/>
      <c r="B21" s="7"/>
      <c r="C21" s="7"/>
      <c r="D21" s="7"/>
      <c r="E21" s="7"/>
    </row>
    <row r="22" spans="1:5" x14ac:dyDescent="0.2">
      <c r="A22" s="7"/>
      <c r="B22" s="7"/>
      <c r="C22" s="7"/>
      <c r="D22" s="7"/>
      <c r="E22" s="7"/>
    </row>
    <row r="23" spans="1:5" ht="26.25" customHeight="1" x14ac:dyDescent="0.2">
      <c r="A23" s="463" t="s">
        <v>214</v>
      </c>
      <c r="B23" s="463"/>
      <c r="C23" s="463"/>
      <c r="D23" s="463"/>
      <c r="E23" s="32"/>
    </row>
    <row r="24" spans="1:5" ht="20.25" customHeight="1" x14ac:dyDescent="0.2">
      <c r="A24" s="464" t="s">
        <v>215</v>
      </c>
      <c r="B24" s="464"/>
      <c r="C24" s="464"/>
      <c r="D24" s="464"/>
      <c r="E24" s="32"/>
    </row>
    <row r="25" spans="1:5" ht="19.5" customHeight="1" x14ac:dyDescent="0.2">
      <c r="A25" s="464" t="s">
        <v>216</v>
      </c>
      <c r="B25" s="464"/>
      <c r="C25" s="464"/>
      <c r="D25" s="464"/>
      <c r="E25" s="32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7"/>
      <c r="B37" s="7"/>
      <c r="C37" s="7"/>
      <c r="D37" s="7"/>
      <c r="E37" s="7"/>
    </row>
    <row r="38" spans="1:5" x14ac:dyDescent="0.2">
      <c r="A38" s="7"/>
      <c r="B38" s="7"/>
      <c r="C38" s="7"/>
      <c r="D38" s="7"/>
      <c r="E38" s="7"/>
    </row>
    <row r="39" spans="1:5" x14ac:dyDescent="0.2">
      <c r="A39" s="7"/>
      <c r="B39" s="7"/>
      <c r="C39" s="7"/>
      <c r="D39" s="7"/>
      <c r="E39" s="7"/>
    </row>
    <row r="40" spans="1:5" x14ac:dyDescent="0.2">
      <c r="A40" s="7"/>
      <c r="B40" s="7"/>
      <c r="C40" s="7"/>
      <c r="D40" s="7"/>
      <c r="E40" s="7"/>
    </row>
    <row r="41" spans="1:5" x14ac:dyDescent="0.2">
      <c r="A41" s="7"/>
      <c r="B41" s="7"/>
      <c r="C41" s="7"/>
      <c r="D41" s="7"/>
      <c r="E41" s="7"/>
    </row>
    <row r="42" spans="1:5" x14ac:dyDescent="0.2">
      <c r="A42" s="7"/>
      <c r="B42" s="7"/>
      <c r="C42" s="7"/>
      <c r="D42" s="7"/>
      <c r="E42" s="7"/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mergeCells count="3">
    <mergeCell ref="A23:D23"/>
    <mergeCell ref="A24:D24"/>
    <mergeCell ref="A25:D25"/>
  </mergeCells>
  <pageMargins left="0.51181102362204722" right="0.31496062992125984" top="0.35433070866141736" bottom="0.35433070866141736" header="0.31496062992125984" footer="0.31496062992125984"/>
  <pageSetup paperSize="9" scale="84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1</xdr:col>
                <xdr:colOff>381000</xdr:colOff>
                <xdr:row>51</xdr:row>
                <xdr:rowOff>66675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8" name="Control 3">
          <controlPr defaultSize="0" r:id="rId9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9" r:id="rId8" name="Control 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4"/>
  <sheetViews>
    <sheetView topLeftCell="B16" workbookViewId="0">
      <selection activeCell="P40" sqref="P40"/>
    </sheetView>
  </sheetViews>
  <sheetFormatPr defaultRowHeight="12.75" x14ac:dyDescent="0.2"/>
  <cols>
    <col min="1" max="1" width="7.6640625" style="113" customWidth="1"/>
    <col min="2" max="2" width="37.6640625" style="113" customWidth="1"/>
    <col min="3" max="3" width="9.5" style="110" customWidth="1"/>
    <col min="4" max="4" width="13.5" style="110" customWidth="1"/>
    <col min="5" max="5" width="12.83203125" style="117" customWidth="1"/>
    <col min="6" max="6" width="11.6640625" style="110" customWidth="1"/>
    <col min="7" max="7" width="13.1640625" style="110" customWidth="1"/>
    <col min="8" max="8" width="11.6640625" style="110" customWidth="1"/>
    <col min="9" max="9" width="13.33203125" style="110" customWidth="1"/>
    <col min="10" max="10" width="18.6640625" style="110" customWidth="1"/>
    <col min="11" max="11" width="9.5" style="119" customWidth="1"/>
    <col min="12" max="12" width="17.5" style="120" customWidth="1"/>
    <col min="13" max="13" width="17.1640625" style="110" customWidth="1"/>
    <col min="14" max="14" width="17.33203125" style="110" customWidth="1"/>
    <col min="15" max="15" width="18" style="110" customWidth="1"/>
    <col min="16" max="16" width="17.6640625" style="110" customWidth="1"/>
    <col min="17" max="17" width="13.5" style="110" customWidth="1"/>
    <col min="18" max="18" width="17.5" style="110" customWidth="1"/>
    <col min="19" max="19" width="19" style="110" customWidth="1"/>
    <col min="20" max="20" width="16.33203125" style="110" customWidth="1"/>
    <col min="21" max="21" width="14.1640625" style="110" customWidth="1"/>
    <col min="22" max="22" width="16.83203125" style="110" customWidth="1"/>
    <col min="23" max="23" width="14" style="111" customWidth="1"/>
    <col min="24" max="24" width="15.1640625" style="111" customWidth="1"/>
    <col min="25" max="25" width="11.5" style="112" customWidth="1"/>
    <col min="26" max="26" width="16.83203125" style="111" customWidth="1"/>
    <col min="27" max="16384" width="9.33203125" style="113"/>
  </cols>
  <sheetData>
    <row r="1" spans="1:25" ht="16.5" customHeight="1" x14ac:dyDescent="0.2">
      <c r="A1" s="465" t="s">
        <v>679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</row>
    <row r="2" spans="1:25" ht="20.25" customHeight="1" x14ac:dyDescent="0.2">
      <c r="A2" s="114"/>
      <c r="B2" s="114"/>
      <c r="C2" s="465" t="s">
        <v>728</v>
      </c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5" ht="20.2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5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5" x14ac:dyDescent="0.2">
      <c r="A4" s="112" t="s">
        <v>729</v>
      </c>
      <c r="B4" s="116"/>
      <c r="J4" s="118"/>
    </row>
    <row r="5" spans="1:25" ht="13.5" thickBot="1" x14ac:dyDescent="0.25">
      <c r="A5" s="112"/>
      <c r="B5" s="116"/>
      <c r="J5" s="118"/>
    </row>
    <row r="6" spans="1:25" s="132" customFormat="1" ht="61.5" customHeight="1" x14ac:dyDescent="0.2">
      <c r="A6" s="121" t="s">
        <v>13</v>
      </c>
      <c r="B6" s="122" t="s">
        <v>680</v>
      </c>
      <c r="C6" s="123" t="s">
        <v>681</v>
      </c>
      <c r="D6" s="124" t="s">
        <v>682</v>
      </c>
      <c r="E6" s="125" t="s">
        <v>683</v>
      </c>
      <c r="F6" s="122" t="s">
        <v>684</v>
      </c>
      <c r="G6" s="122" t="s">
        <v>685</v>
      </c>
      <c r="H6" s="122" t="s">
        <v>686</v>
      </c>
      <c r="I6" s="123" t="s">
        <v>687</v>
      </c>
      <c r="J6" s="126" t="s">
        <v>688</v>
      </c>
      <c r="K6" s="127"/>
      <c r="L6" s="128" t="s">
        <v>689</v>
      </c>
      <c r="M6" s="122" t="s">
        <v>690</v>
      </c>
      <c r="N6" s="122" t="s">
        <v>691</v>
      </c>
      <c r="O6" s="122" t="s">
        <v>692</v>
      </c>
      <c r="P6" s="122" t="s">
        <v>693</v>
      </c>
      <c r="Q6" s="124" t="s">
        <v>694</v>
      </c>
      <c r="R6" s="129" t="s">
        <v>695</v>
      </c>
      <c r="S6" s="128" t="s">
        <v>696</v>
      </c>
      <c r="T6" s="122" t="s">
        <v>697</v>
      </c>
      <c r="U6" s="129" t="s">
        <v>698</v>
      </c>
      <c r="V6" s="130"/>
      <c r="W6" s="130"/>
      <c r="X6" s="131"/>
      <c r="Y6" s="130"/>
    </row>
    <row r="7" spans="1:25" s="145" customFormat="1" x14ac:dyDescent="0.2">
      <c r="A7" s="133"/>
      <c r="B7" s="134">
        <v>130</v>
      </c>
      <c r="C7" s="135"/>
      <c r="D7" s="136"/>
      <c r="E7" s="137"/>
      <c r="F7" s="134"/>
      <c r="G7" s="134"/>
      <c r="H7" s="134"/>
      <c r="I7" s="135"/>
      <c r="J7" s="138">
        <f>J8+J17+J26+J35+J44+J53+J62+J72+J73+J74+J83+J110</f>
        <v>33287704.210000001</v>
      </c>
      <c r="K7" s="139">
        <f>K8+K17+K26+K35+K44+K53+K72+K73+K74+K83+K62</f>
        <v>1</v>
      </c>
      <c r="L7" s="138">
        <f>L8+L17+L26+L35+L44+L53+L62+L72+L73+L74+L83</f>
        <v>32971397.5</v>
      </c>
      <c r="M7" s="138">
        <f>M8+M17+M26+M35+M44+M53+M62+M72+M73+M74+M83+M110</f>
        <v>8566228.2199999988</v>
      </c>
      <c r="N7" s="138">
        <f>N8+N17+N26+N35+N44+N53+N62+N72+N73+N74+N83+N110</f>
        <v>5000674.45</v>
      </c>
      <c r="O7" s="138">
        <f>O8+O17+O26+O35+O44+O53+O62+O72+O73+O74+O83+O110</f>
        <v>7724312.6399999997</v>
      </c>
      <c r="P7" s="138">
        <f>P8+P17+P26+P35+P44+P53+P62+P72+P73+P74+P83+P110</f>
        <v>11680182.189999999</v>
      </c>
      <c r="Q7" s="136"/>
      <c r="R7" s="140">
        <f t="shared" ref="R7" si="0">J7-L7</f>
        <v>316306.71000000089</v>
      </c>
      <c r="S7" s="141">
        <f t="shared" ref="S7:S62" si="1">L7/J7-1</f>
        <v>-9.5022086234766157E-3</v>
      </c>
      <c r="T7" s="134"/>
      <c r="U7" s="142"/>
      <c r="V7" s="143"/>
      <c r="W7" s="143"/>
      <c r="X7" s="144"/>
      <c r="Y7" s="143"/>
    </row>
    <row r="8" spans="1:25" s="161" customFormat="1" ht="38.25" x14ac:dyDescent="0.2">
      <c r="A8" s="146">
        <v>1</v>
      </c>
      <c r="B8" s="147" t="s">
        <v>699</v>
      </c>
      <c r="C8" s="148" t="s">
        <v>19</v>
      </c>
      <c r="D8" s="149" t="e">
        <f t="shared" ref="D8:D39" si="2">J8/T8</f>
        <v>#DIV/0!</v>
      </c>
      <c r="E8" s="150" t="e">
        <f>D8/12</f>
        <v>#DIV/0!</v>
      </c>
      <c r="F8" s="151" t="e">
        <f>M8/$T$8</f>
        <v>#DIV/0!</v>
      </c>
      <c r="G8" s="151" t="e">
        <f>N8/$T$8</f>
        <v>#DIV/0!</v>
      </c>
      <c r="H8" s="151" t="e">
        <f>O8/$T$8</f>
        <v>#DIV/0!</v>
      </c>
      <c r="I8" s="151" t="e">
        <f>P8/$T$8</f>
        <v>#DIV/0!</v>
      </c>
      <c r="J8" s="152">
        <f>SUM(J9:J16)</f>
        <v>0</v>
      </c>
      <c r="K8" s="153">
        <f>L8/$L$7</f>
        <v>0</v>
      </c>
      <c r="L8" s="152">
        <f>M8+N8+O8+P8</f>
        <v>0</v>
      </c>
      <c r="M8" s="151">
        <f>SUM(M9:M16)</f>
        <v>0</v>
      </c>
      <c r="N8" s="151">
        <f t="shared" ref="N8:U8" si="3">SUM(N9:N16)</f>
        <v>0</v>
      </c>
      <c r="O8" s="151">
        <f t="shared" si="3"/>
        <v>0</v>
      </c>
      <c r="P8" s="151">
        <f t="shared" si="3"/>
        <v>0</v>
      </c>
      <c r="Q8" s="151" t="e">
        <f t="shared" si="3"/>
        <v>#DIV/0!</v>
      </c>
      <c r="R8" s="151">
        <f>SUM(R9:R16)</f>
        <v>0</v>
      </c>
      <c r="S8" s="151" t="e">
        <f t="shared" si="3"/>
        <v>#DIV/0!</v>
      </c>
      <c r="T8" s="151">
        <f t="shared" si="3"/>
        <v>0</v>
      </c>
      <c r="U8" s="151">
        <f t="shared" si="3"/>
        <v>0</v>
      </c>
      <c r="V8" s="158" t="e">
        <f t="shared" ref="V8:V15" si="4">D8*T8</f>
        <v>#DIV/0!</v>
      </c>
      <c r="W8" s="158" t="e">
        <f t="shared" ref="W8:W15" si="5">L8-V8</f>
        <v>#DIV/0!</v>
      </c>
      <c r="X8" s="159" t="e">
        <f t="shared" ref="X8:X15" si="6">L8/T8</f>
        <v>#DIV/0!</v>
      </c>
      <c r="Y8" s="160"/>
    </row>
    <row r="9" spans="1:25" s="174" customFormat="1" x14ac:dyDescent="0.2">
      <c r="A9" s="162"/>
      <c r="B9" s="163" t="s">
        <v>700</v>
      </c>
      <c r="C9" s="164"/>
      <c r="D9" s="165" t="e">
        <f t="shared" si="2"/>
        <v>#DIV/0!</v>
      </c>
      <c r="E9" s="166" t="e">
        <f>D9/12</f>
        <v>#DIV/0!</v>
      </c>
      <c r="F9" s="167" t="e">
        <f>M9/T9</f>
        <v>#DIV/0!</v>
      </c>
      <c r="G9" s="167" t="e">
        <f>N9/T9</f>
        <v>#DIV/0!</v>
      </c>
      <c r="H9" s="167" t="e">
        <f>O9/T9</f>
        <v>#DIV/0!</v>
      </c>
      <c r="I9" s="167" t="e">
        <f>P9/T9</f>
        <v>#DIV/0!</v>
      </c>
      <c r="J9" s="168"/>
      <c r="K9" s="169"/>
      <c r="L9" s="168"/>
      <c r="M9" s="167"/>
      <c r="N9" s="167"/>
      <c r="O9" s="167"/>
      <c r="P9" s="167"/>
      <c r="Q9" s="165" t="e">
        <f t="shared" ref="Q9:Q40" si="7">L9/T9</f>
        <v>#DIV/0!</v>
      </c>
      <c r="R9" s="140">
        <f>L9-J9</f>
        <v>0</v>
      </c>
      <c r="S9" s="141" t="e">
        <f>L9/J9-1</f>
        <v>#DIV/0!</v>
      </c>
      <c r="T9" s="170"/>
      <c r="U9" s="171"/>
      <c r="V9" s="172" t="e">
        <f t="shared" si="4"/>
        <v>#DIV/0!</v>
      </c>
      <c r="W9" s="172" t="e">
        <f t="shared" si="5"/>
        <v>#DIV/0!</v>
      </c>
      <c r="X9" s="173" t="e">
        <f t="shared" si="6"/>
        <v>#DIV/0!</v>
      </c>
      <c r="Y9" s="172" t="e">
        <f>J9/T9/12</f>
        <v>#DIV/0!</v>
      </c>
    </row>
    <row r="10" spans="1:25" s="174" customFormat="1" x14ac:dyDescent="0.2">
      <c r="A10" s="162"/>
      <c r="B10" s="163" t="s">
        <v>701</v>
      </c>
      <c r="C10" s="164"/>
      <c r="D10" s="165" t="e">
        <f t="shared" si="2"/>
        <v>#DIV/0!</v>
      </c>
      <c r="E10" s="166" t="e">
        <f t="shared" ref="E10:E15" si="8">D10/12</f>
        <v>#DIV/0!</v>
      </c>
      <c r="F10" s="167" t="e">
        <f t="shared" ref="F10:F16" si="9">M10/T10</f>
        <v>#DIV/0!</v>
      </c>
      <c r="G10" s="167" t="e">
        <f t="shared" ref="G10:G16" si="10">N10/T10</f>
        <v>#DIV/0!</v>
      </c>
      <c r="H10" s="167" t="e">
        <f t="shared" ref="H10:H16" si="11">O10/T10</f>
        <v>#DIV/0!</v>
      </c>
      <c r="I10" s="167" t="e">
        <f t="shared" ref="I10:I16" si="12">P10/T10</f>
        <v>#DIV/0!</v>
      </c>
      <c r="J10" s="168"/>
      <c r="K10" s="169"/>
      <c r="L10" s="168"/>
      <c r="M10" s="167"/>
      <c r="N10" s="167"/>
      <c r="O10" s="167"/>
      <c r="P10" s="167"/>
      <c r="Q10" s="165" t="e">
        <f t="shared" si="7"/>
        <v>#DIV/0!</v>
      </c>
      <c r="R10" s="140">
        <f t="shared" ref="R10:R13" si="13">L10-J10</f>
        <v>0</v>
      </c>
      <c r="S10" s="141" t="e">
        <f t="shared" ref="S10:S15" si="14">L10/J10-1</f>
        <v>#DIV/0!</v>
      </c>
      <c r="T10" s="170"/>
      <c r="U10" s="171"/>
      <c r="V10" s="172" t="e">
        <f t="shared" si="4"/>
        <v>#DIV/0!</v>
      </c>
      <c r="W10" s="172" t="e">
        <f t="shared" si="5"/>
        <v>#DIV/0!</v>
      </c>
      <c r="X10" s="173" t="e">
        <f t="shared" si="6"/>
        <v>#DIV/0!</v>
      </c>
      <c r="Y10" s="172"/>
    </row>
    <row r="11" spans="1:25" s="174" customFormat="1" x14ac:dyDescent="0.2">
      <c r="A11" s="162"/>
      <c r="B11" s="163" t="s">
        <v>702</v>
      </c>
      <c r="C11" s="164"/>
      <c r="D11" s="165" t="e">
        <f t="shared" si="2"/>
        <v>#DIV/0!</v>
      </c>
      <c r="E11" s="166" t="e">
        <f t="shared" si="8"/>
        <v>#DIV/0!</v>
      </c>
      <c r="F11" s="167" t="e">
        <f t="shared" si="9"/>
        <v>#DIV/0!</v>
      </c>
      <c r="G11" s="167" t="e">
        <f t="shared" si="10"/>
        <v>#DIV/0!</v>
      </c>
      <c r="H11" s="167" t="e">
        <f t="shared" si="11"/>
        <v>#DIV/0!</v>
      </c>
      <c r="I11" s="167" t="e">
        <f t="shared" si="12"/>
        <v>#DIV/0!</v>
      </c>
      <c r="J11" s="168">
        <v>0</v>
      </c>
      <c r="K11" s="169"/>
      <c r="L11" s="168"/>
      <c r="M11" s="167"/>
      <c r="N11" s="167"/>
      <c r="O11" s="167"/>
      <c r="P11" s="167"/>
      <c r="Q11" s="165" t="e">
        <f t="shared" si="7"/>
        <v>#DIV/0!</v>
      </c>
      <c r="R11" s="140">
        <f t="shared" si="13"/>
        <v>0</v>
      </c>
      <c r="S11" s="141" t="e">
        <f t="shared" si="14"/>
        <v>#DIV/0!</v>
      </c>
      <c r="T11" s="170"/>
      <c r="U11" s="171"/>
      <c r="V11" s="172" t="e">
        <f t="shared" si="4"/>
        <v>#DIV/0!</v>
      </c>
      <c r="W11" s="172" t="e">
        <f t="shared" si="5"/>
        <v>#DIV/0!</v>
      </c>
      <c r="X11" s="173" t="e">
        <f t="shared" si="6"/>
        <v>#DIV/0!</v>
      </c>
      <c r="Y11" s="172"/>
    </row>
    <row r="12" spans="1:25" s="174" customFormat="1" x14ac:dyDescent="0.2">
      <c r="A12" s="162"/>
      <c r="B12" s="163" t="s">
        <v>703</v>
      </c>
      <c r="C12" s="164"/>
      <c r="D12" s="165" t="e">
        <f t="shared" si="2"/>
        <v>#DIV/0!</v>
      </c>
      <c r="E12" s="166" t="e">
        <f t="shared" si="8"/>
        <v>#DIV/0!</v>
      </c>
      <c r="F12" s="167" t="e">
        <f t="shared" si="9"/>
        <v>#DIV/0!</v>
      </c>
      <c r="G12" s="167" t="e">
        <f t="shared" si="10"/>
        <v>#DIV/0!</v>
      </c>
      <c r="H12" s="167" t="e">
        <f t="shared" si="11"/>
        <v>#DIV/0!</v>
      </c>
      <c r="I12" s="167" t="e">
        <f t="shared" si="12"/>
        <v>#DIV/0!</v>
      </c>
      <c r="J12" s="168"/>
      <c r="K12" s="169"/>
      <c r="L12" s="168"/>
      <c r="M12" s="167"/>
      <c r="N12" s="167"/>
      <c r="O12" s="167"/>
      <c r="P12" s="167"/>
      <c r="Q12" s="165" t="e">
        <f t="shared" si="7"/>
        <v>#DIV/0!</v>
      </c>
      <c r="R12" s="140">
        <f t="shared" si="13"/>
        <v>0</v>
      </c>
      <c r="S12" s="141" t="e">
        <f t="shared" si="14"/>
        <v>#DIV/0!</v>
      </c>
      <c r="T12" s="170"/>
      <c r="U12" s="171"/>
      <c r="V12" s="172" t="e">
        <f t="shared" si="4"/>
        <v>#DIV/0!</v>
      </c>
      <c r="W12" s="172" t="e">
        <f t="shared" si="5"/>
        <v>#DIV/0!</v>
      </c>
      <c r="X12" s="173" t="e">
        <f t="shared" si="6"/>
        <v>#DIV/0!</v>
      </c>
      <c r="Y12" s="172"/>
    </row>
    <row r="13" spans="1:25" s="174" customFormat="1" x14ac:dyDescent="0.2">
      <c r="A13" s="162"/>
      <c r="B13" s="163" t="s">
        <v>704</v>
      </c>
      <c r="C13" s="164"/>
      <c r="D13" s="165" t="e">
        <f t="shared" si="2"/>
        <v>#DIV/0!</v>
      </c>
      <c r="E13" s="166" t="e">
        <f t="shared" si="8"/>
        <v>#DIV/0!</v>
      </c>
      <c r="F13" s="167" t="e">
        <f t="shared" si="9"/>
        <v>#DIV/0!</v>
      </c>
      <c r="G13" s="167" t="e">
        <f t="shared" si="10"/>
        <v>#DIV/0!</v>
      </c>
      <c r="H13" s="167" t="e">
        <f t="shared" si="11"/>
        <v>#DIV/0!</v>
      </c>
      <c r="I13" s="167" t="e">
        <f t="shared" si="12"/>
        <v>#DIV/0!</v>
      </c>
      <c r="J13" s="168"/>
      <c r="K13" s="169"/>
      <c r="L13" s="168"/>
      <c r="M13" s="167"/>
      <c r="N13" s="167"/>
      <c r="O13" s="167"/>
      <c r="P13" s="167"/>
      <c r="Q13" s="165" t="e">
        <f t="shared" si="7"/>
        <v>#DIV/0!</v>
      </c>
      <c r="R13" s="140">
        <f t="shared" si="13"/>
        <v>0</v>
      </c>
      <c r="S13" s="141" t="e">
        <f t="shared" si="14"/>
        <v>#DIV/0!</v>
      </c>
      <c r="T13" s="170"/>
      <c r="U13" s="171"/>
      <c r="V13" s="172" t="e">
        <f t="shared" si="4"/>
        <v>#DIV/0!</v>
      </c>
      <c r="W13" s="172" t="e">
        <f t="shared" si="5"/>
        <v>#DIV/0!</v>
      </c>
      <c r="X13" s="173" t="e">
        <f t="shared" si="6"/>
        <v>#DIV/0!</v>
      </c>
      <c r="Y13" s="172"/>
    </row>
    <row r="14" spans="1:25" s="174" customFormat="1" ht="13.5" customHeight="1" x14ac:dyDescent="0.2">
      <c r="A14" s="162"/>
      <c r="B14" s="163" t="s">
        <v>705</v>
      </c>
      <c r="C14" s="164"/>
      <c r="D14" s="165" t="e">
        <f t="shared" si="2"/>
        <v>#DIV/0!</v>
      </c>
      <c r="E14" s="166" t="e">
        <f t="shared" si="8"/>
        <v>#DIV/0!</v>
      </c>
      <c r="F14" s="167" t="e">
        <f t="shared" si="9"/>
        <v>#DIV/0!</v>
      </c>
      <c r="G14" s="167" t="e">
        <f t="shared" si="10"/>
        <v>#DIV/0!</v>
      </c>
      <c r="H14" s="167" t="e">
        <f t="shared" si="11"/>
        <v>#DIV/0!</v>
      </c>
      <c r="I14" s="167" t="e">
        <f t="shared" si="12"/>
        <v>#DIV/0!</v>
      </c>
      <c r="J14" s="168"/>
      <c r="K14" s="169"/>
      <c r="L14" s="168"/>
      <c r="M14" s="167"/>
      <c r="N14" s="167"/>
      <c r="O14" s="167"/>
      <c r="P14" s="167"/>
      <c r="Q14" s="165" t="e">
        <f t="shared" si="7"/>
        <v>#DIV/0!</v>
      </c>
      <c r="R14" s="140">
        <f>L14-J14</f>
        <v>0</v>
      </c>
      <c r="S14" s="141" t="e">
        <f t="shared" si="14"/>
        <v>#DIV/0!</v>
      </c>
      <c r="T14" s="170"/>
      <c r="U14" s="171"/>
      <c r="V14" s="172" t="e">
        <f t="shared" si="4"/>
        <v>#DIV/0!</v>
      </c>
      <c r="W14" s="172" t="e">
        <f t="shared" si="5"/>
        <v>#DIV/0!</v>
      </c>
      <c r="X14" s="173" t="e">
        <f t="shared" si="6"/>
        <v>#DIV/0!</v>
      </c>
      <c r="Y14" s="172"/>
    </row>
    <row r="15" spans="1:25" s="174" customFormat="1" x14ac:dyDescent="0.2">
      <c r="A15" s="162"/>
      <c r="B15" s="163" t="s">
        <v>706</v>
      </c>
      <c r="C15" s="164"/>
      <c r="D15" s="165" t="e">
        <f t="shared" si="2"/>
        <v>#DIV/0!</v>
      </c>
      <c r="E15" s="166" t="e">
        <f t="shared" si="8"/>
        <v>#DIV/0!</v>
      </c>
      <c r="F15" s="167" t="e">
        <f t="shared" si="9"/>
        <v>#DIV/0!</v>
      </c>
      <c r="G15" s="167" t="e">
        <f t="shared" si="10"/>
        <v>#DIV/0!</v>
      </c>
      <c r="H15" s="167" t="e">
        <f t="shared" si="11"/>
        <v>#DIV/0!</v>
      </c>
      <c r="I15" s="167" t="e">
        <f t="shared" si="12"/>
        <v>#DIV/0!</v>
      </c>
      <c r="J15" s="168"/>
      <c r="K15" s="169"/>
      <c r="L15" s="168"/>
      <c r="M15" s="167"/>
      <c r="N15" s="167"/>
      <c r="O15" s="167"/>
      <c r="P15" s="167"/>
      <c r="Q15" s="165" t="e">
        <f t="shared" si="7"/>
        <v>#DIV/0!</v>
      </c>
      <c r="R15" s="140">
        <f>L15-J15</f>
        <v>0</v>
      </c>
      <c r="S15" s="141" t="e">
        <f t="shared" si="14"/>
        <v>#DIV/0!</v>
      </c>
      <c r="T15" s="170"/>
      <c r="U15" s="171"/>
      <c r="V15" s="172" t="e">
        <f t="shared" si="4"/>
        <v>#DIV/0!</v>
      </c>
      <c r="W15" s="172" t="e">
        <f t="shared" si="5"/>
        <v>#DIV/0!</v>
      </c>
      <c r="X15" s="173" t="e">
        <f t="shared" si="6"/>
        <v>#DIV/0!</v>
      </c>
      <c r="Y15" s="172"/>
    </row>
    <row r="16" spans="1:25" s="174" customFormat="1" x14ac:dyDescent="0.2">
      <c r="A16" s="204"/>
      <c r="B16" s="163" t="s">
        <v>719</v>
      </c>
      <c r="C16" s="164"/>
      <c r="D16" s="165" t="e">
        <f t="shared" si="2"/>
        <v>#DIV/0!</v>
      </c>
      <c r="E16" s="166" t="e">
        <f>D16/12</f>
        <v>#DIV/0!</v>
      </c>
      <c r="F16" s="167" t="e">
        <f t="shared" si="9"/>
        <v>#DIV/0!</v>
      </c>
      <c r="G16" s="167" t="e">
        <f t="shared" si="10"/>
        <v>#DIV/0!</v>
      </c>
      <c r="H16" s="167" t="e">
        <f t="shared" si="11"/>
        <v>#DIV/0!</v>
      </c>
      <c r="I16" s="167" t="e">
        <f t="shared" si="12"/>
        <v>#DIV/0!</v>
      </c>
      <c r="J16" s="168"/>
      <c r="K16" s="169"/>
      <c r="L16" s="168"/>
      <c r="M16" s="167"/>
      <c r="N16" s="167"/>
      <c r="O16" s="167"/>
      <c r="P16" s="167"/>
      <c r="Q16" s="165" t="e">
        <f t="shared" si="7"/>
        <v>#DIV/0!</v>
      </c>
      <c r="R16" s="140">
        <f t="shared" ref="R16" si="15">L16-J16</f>
        <v>0</v>
      </c>
      <c r="S16" s="141" t="e">
        <f>L16/J16-1</f>
        <v>#DIV/0!</v>
      </c>
      <c r="T16" s="205"/>
      <c r="U16" s="205"/>
      <c r="V16" s="172"/>
      <c r="W16" s="172"/>
      <c r="X16" s="173"/>
      <c r="Y16" s="172"/>
    </row>
    <row r="17" spans="1:25" s="161" customFormat="1" ht="54.75" customHeight="1" x14ac:dyDescent="0.2">
      <c r="A17" s="146">
        <v>2</v>
      </c>
      <c r="B17" s="147" t="s">
        <v>707</v>
      </c>
      <c r="C17" s="148" t="s">
        <v>19</v>
      </c>
      <c r="D17" s="149" t="e">
        <f t="shared" si="2"/>
        <v>#DIV/0!</v>
      </c>
      <c r="E17" s="150" t="e">
        <f>D17/12</f>
        <v>#DIV/0!</v>
      </c>
      <c r="F17" s="151" t="e">
        <f>M17/$T$17</f>
        <v>#DIV/0!</v>
      </c>
      <c r="G17" s="151" t="e">
        <f>N17/$T$17</f>
        <v>#DIV/0!</v>
      </c>
      <c r="H17" s="151" t="e">
        <f>O17/$T$17</f>
        <v>#DIV/0!</v>
      </c>
      <c r="I17" s="151" t="e">
        <f>P17/$T$17</f>
        <v>#DIV/0!</v>
      </c>
      <c r="J17" s="152">
        <f>SUM(J18:J24)</f>
        <v>0</v>
      </c>
      <c r="K17" s="153">
        <f>L17/$L$7</f>
        <v>0</v>
      </c>
      <c r="L17" s="152">
        <f>SUM(L18:L24)</f>
        <v>0</v>
      </c>
      <c r="M17" s="151">
        <f>SUM(M18:M24)</f>
        <v>0</v>
      </c>
      <c r="N17" s="151">
        <f t="shared" ref="N17:P17" si="16">SUM(N18:N24)</f>
        <v>0</v>
      </c>
      <c r="O17" s="151">
        <f t="shared" si="16"/>
        <v>0</v>
      </c>
      <c r="P17" s="151">
        <f t="shared" si="16"/>
        <v>0</v>
      </c>
      <c r="Q17" s="149" t="e">
        <f t="shared" si="7"/>
        <v>#DIV/0!</v>
      </c>
      <c r="R17" s="154">
        <f>L17-J17</f>
        <v>0</v>
      </c>
      <c r="S17" s="155" t="e">
        <f t="shared" si="1"/>
        <v>#DIV/0!</v>
      </c>
      <c r="T17" s="156">
        <f>SUM(T18:T24)</f>
        <v>0</v>
      </c>
      <c r="U17" s="157"/>
      <c r="V17" s="158" t="e">
        <f t="shared" ref="V17:V24" si="17">D17*T17</f>
        <v>#DIV/0!</v>
      </c>
      <c r="W17" s="158" t="e">
        <f t="shared" ref="W17:W24" si="18">L17-V17</f>
        <v>#DIV/0!</v>
      </c>
      <c r="X17" s="159" t="e">
        <f t="shared" ref="X17:X24" si="19">L17/T17</f>
        <v>#DIV/0!</v>
      </c>
      <c r="Y17" s="160"/>
    </row>
    <row r="18" spans="1:25" s="174" customFormat="1" x14ac:dyDescent="0.2">
      <c r="A18" s="162"/>
      <c r="B18" s="163" t="s">
        <v>700</v>
      </c>
      <c r="C18" s="164"/>
      <c r="D18" s="165" t="e">
        <f t="shared" si="2"/>
        <v>#DIV/0!</v>
      </c>
      <c r="E18" s="166" t="e">
        <f>D18/12</f>
        <v>#DIV/0!</v>
      </c>
      <c r="F18" s="167" t="e">
        <f>M18/T18</f>
        <v>#DIV/0!</v>
      </c>
      <c r="G18" s="167" t="e">
        <f>N18/T18</f>
        <v>#DIV/0!</v>
      </c>
      <c r="H18" s="167" t="e">
        <f>O18/T18</f>
        <v>#DIV/0!</v>
      </c>
      <c r="I18" s="167" t="e">
        <f>P18/T18</f>
        <v>#DIV/0!</v>
      </c>
      <c r="J18" s="168"/>
      <c r="K18" s="169"/>
      <c r="L18" s="168"/>
      <c r="M18" s="167"/>
      <c r="N18" s="167"/>
      <c r="O18" s="167"/>
      <c r="P18" s="167"/>
      <c r="Q18" s="165" t="e">
        <f t="shared" si="7"/>
        <v>#DIV/0!</v>
      </c>
      <c r="R18" s="140">
        <f>L18-J18</f>
        <v>0</v>
      </c>
      <c r="S18" s="141" t="e">
        <f>L18/J18-1</f>
        <v>#DIV/0!</v>
      </c>
      <c r="T18" s="170"/>
      <c r="U18" s="171"/>
      <c r="V18" s="172" t="e">
        <f t="shared" si="17"/>
        <v>#DIV/0!</v>
      </c>
      <c r="W18" s="172" t="e">
        <f t="shared" si="18"/>
        <v>#DIV/0!</v>
      </c>
      <c r="X18" s="173" t="e">
        <f t="shared" si="19"/>
        <v>#DIV/0!</v>
      </c>
      <c r="Y18" s="172" t="e">
        <f>J18/T18/12</f>
        <v>#DIV/0!</v>
      </c>
    </row>
    <row r="19" spans="1:25" s="174" customFormat="1" x14ac:dyDescent="0.2">
      <c r="A19" s="162"/>
      <c r="B19" s="163" t="s">
        <v>701</v>
      </c>
      <c r="C19" s="164"/>
      <c r="D19" s="165" t="e">
        <f t="shared" si="2"/>
        <v>#DIV/0!</v>
      </c>
      <c r="E19" s="166" t="e">
        <f t="shared" ref="E19:E24" si="20">D19/12</f>
        <v>#DIV/0!</v>
      </c>
      <c r="F19" s="167" t="e">
        <f t="shared" ref="F19:F25" si="21">M19/T19</f>
        <v>#DIV/0!</v>
      </c>
      <c r="G19" s="167" t="e">
        <f t="shared" ref="G19:G25" si="22">N19/T19</f>
        <v>#DIV/0!</v>
      </c>
      <c r="H19" s="167" t="e">
        <f t="shared" ref="H19:H25" si="23">O19/T19</f>
        <v>#DIV/0!</v>
      </c>
      <c r="I19" s="167" t="e">
        <f t="shared" ref="I19:I25" si="24">P19/T19</f>
        <v>#DIV/0!</v>
      </c>
      <c r="J19" s="168"/>
      <c r="K19" s="169"/>
      <c r="L19" s="168"/>
      <c r="M19" s="167"/>
      <c r="N19" s="167"/>
      <c r="O19" s="167"/>
      <c r="P19" s="167"/>
      <c r="Q19" s="165" t="e">
        <f t="shared" si="7"/>
        <v>#DIV/0!</v>
      </c>
      <c r="R19" s="140">
        <f t="shared" ref="R19:R22" si="25">L19-J19</f>
        <v>0</v>
      </c>
      <c r="S19" s="141" t="e">
        <f t="shared" ref="S19:S24" si="26">L19/J19-1</f>
        <v>#DIV/0!</v>
      </c>
      <c r="T19" s="170"/>
      <c r="U19" s="171"/>
      <c r="V19" s="172" t="e">
        <f t="shared" si="17"/>
        <v>#DIV/0!</v>
      </c>
      <c r="W19" s="172" t="e">
        <f t="shared" si="18"/>
        <v>#DIV/0!</v>
      </c>
      <c r="X19" s="173" t="e">
        <f t="shared" si="19"/>
        <v>#DIV/0!</v>
      </c>
      <c r="Y19" s="172"/>
    </row>
    <row r="20" spans="1:25" s="174" customFormat="1" x14ac:dyDescent="0.2">
      <c r="A20" s="162"/>
      <c r="B20" s="163" t="s">
        <v>702</v>
      </c>
      <c r="C20" s="164"/>
      <c r="D20" s="165" t="e">
        <f t="shared" si="2"/>
        <v>#DIV/0!</v>
      </c>
      <c r="E20" s="166" t="e">
        <f t="shared" si="20"/>
        <v>#DIV/0!</v>
      </c>
      <c r="F20" s="167" t="e">
        <f t="shared" si="21"/>
        <v>#DIV/0!</v>
      </c>
      <c r="G20" s="167" t="e">
        <f t="shared" si="22"/>
        <v>#DIV/0!</v>
      </c>
      <c r="H20" s="167" t="e">
        <f t="shared" si="23"/>
        <v>#DIV/0!</v>
      </c>
      <c r="I20" s="167" t="e">
        <f t="shared" si="24"/>
        <v>#DIV/0!</v>
      </c>
      <c r="J20" s="168">
        <v>0</v>
      </c>
      <c r="K20" s="169"/>
      <c r="L20" s="168"/>
      <c r="M20" s="167"/>
      <c r="N20" s="167"/>
      <c r="O20" s="167"/>
      <c r="P20" s="167"/>
      <c r="Q20" s="165" t="e">
        <f t="shared" si="7"/>
        <v>#DIV/0!</v>
      </c>
      <c r="R20" s="140">
        <f t="shared" si="25"/>
        <v>0</v>
      </c>
      <c r="S20" s="141" t="e">
        <f t="shared" si="26"/>
        <v>#DIV/0!</v>
      </c>
      <c r="T20" s="170"/>
      <c r="U20" s="171"/>
      <c r="V20" s="172" t="e">
        <f t="shared" si="17"/>
        <v>#DIV/0!</v>
      </c>
      <c r="W20" s="172" t="e">
        <f t="shared" si="18"/>
        <v>#DIV/0!</v>
      </c>
      <c r="X20" s="173" t="e">
        <f t="shared" si="19"/>
        <v>#DIV/0!</v>
      </c>
      <c r="Y20" s="172"/>
    </row>
    <row r="21" spans="1:25" s="174" customFormat="1" x14ac:dyDescent="0.2">
      <c r="A21" s="162"/>
      <c r="B21" s="163" t="s">
        <v>703</v>
      </c>
      <c r="C21" s="164"/>
      <c r="D21" s="165" t="e">
        <f t="shared" si="2"/>
        <v>#DIV/0!</v>
      </c>
      <c r="E21" s="166" t="e">
        <f t="shared" si="20"/>
        <v>#DIV/0!</v>
      </c>
      <c r="F21" s="167" t="e">
        <f t="shared" si="21"/>
        <v>#DIV/0!</v>
      </c>
      <c r="G21" s="167" t="e">
        <f t="shared" si="22"/>
        <v>#DIV/0!</v>
      </c>
      <c r="H21" s="167" t="e">
        <f t="shared" si="23"/>
        <v>#DIV/0!</v>
      </c>
      <c r="I21" s="167" t="e">
        <f t="shared" si="24"/>
        <v>#DIV/0!</v>
      </c>
      <c r="J21" s="168"/>
      <c r="K21" s="169"/>
      <c r="L21" s="168"/>
      <c r="M21" s="167"/>
      <c r="N21" s="167"/>
      <c r="O21" s="167"/>
      <c r="P21" s="167"/>
      <c r="Q21" s="165" t="e">
        <f t="shared" si="7"/>
        <v>#DIV/0!</v>
      </c>
      <c r="R21" s="140">
        <f t="shared" si="25"/>
        <v>0</v>
      </c>
      <c r="S21" s="141" t="e">
        <f t="shared" si="26"/>
        <v>#DIV/0!</v>
      </c>
      <c r="T21" s="170"/>
      <c r="U21" s="171"/>
      <c r="V21" s="172" t="e">
        <f t="shared" si="17"/>
        <v>#DIV/0!</v>
      </c>
      <c r="W21" s="172" t="e">
        <f t="shared" si="18"/>
        <v>#DIV/0!</v>
      </c>
      <c r="X21" s="173" t="e">
        <f t="shared" si="19"/>
        <v>#DIV/0!</v>
      </c>
      <c r="Y21" s="172"/>
    </row>
    <row r="22" spans="1:25" s="174" customFormat="1" x14ac:dyDescent="0.2">
      <c r="A22" s="162"/>
      <c r="B22" s="163" t="s">
        <v>704</v>
      </c>
      <c r="C22" s="164"/>
      <c r="D22" s="165" t="e">
        <f t="shared" si="2"/>
        <v>#DIV/0!</v>
      </c>
      <c r="E22" s="166" t="e">
        <f t="shared" si="20"/>
        <v>#DIV/0!</v>
      </c>
      <c r="F22" s="167" t="e">
        <f t="shared" si="21"/>
        <v>#DIV/0!</v>
      </c>
      <c r="G22" s="167" t="e">
        <f t="shared" si="22"/>
        <v>#DIV/0!</v>
      </c>
      <c r="H22" s="167" t="e">
        <f t="shared" si="23"/>
        <v>#DIV/0!</v>
      </c>
      <c r="I22" s="167" t="e">
        <f t="shared" si="24"/>
        <v>#DIV/0!</v>
      </c>
      <c r="J22" s="168"/>
      <c r="K22" s="169"/>
      <c r="L22" s="168"/>
      <c r="M22" s="167"/>
      <c r="N22" s="167"/>
      <c r="O22" s="167"/>
      <c r="P22" s="167"/>
      <c r="Q22" s="165" t="e">
        <f t="shared" si="7"/>
        <v>#DIV/0!</v>
      </c>
      <c r="R22" s="140">
        <f t="shared" si="25"/>
        <v>0</v>
      </c>
      <c r="S22" s="141" t="e">
        <f t="shared" si="26"/>
        <v>#DIV/0!</v>
      </c>
      <c r="T22" s="170"/>
      <c r="U22" s="171"/>
      <c r="V22" s="172" t="e">
        <f t="shared" si="17"/>
        <v>#DIV/0!</v>
      </c>
      <c r="W22" s="172" t="e">
        <f t="shared" si="18"/>
        <v>#DIV/0!</v>
      </c>
      <c r="X22" s="173" t="e">
        <f t="shared" si="19"/>
        <v>#DIV/0!</v>
      </c>
      <c r="Y22" s="172"/>
    </row>
    <row r="23" spans="1:25" s="174" customFormat="1" ht="13.5" customHeight="1" x14ac:dyDescent="0.2">
      <c r="A23" s="162"/>
      <c r="B23" s="163" t="s">
        <v>705</v>
      </c>
      <c r="C23" s="164"/>
      <c r="D23" s="165" t="e">
        <f t="shared" si="2"/>
        <v>#DIV/0!</v>
      </c>
      <c r="E23" s="166" t="e">
        <f t="shared" si="20"/>
        <v>#DIV/0!</v>
      </c>
      <c r="F23" s="167" t="e">
        <f t="shared" si="21"/>
        <v>#DIV/0!</v>
      </c>
      <c r="G23" s="167" t="e">
        <f t="shared" si="22"/>
        <v>#DIV/0!</v>
      </c>
      <c r="H23" s="167" t="e">
        <f t="shared" si="23"/>
        <v>#DIV/0!</v>
      </c>
      <c r="I23" s="167" t="e">
        <f t="shared" si="24"/>
        <v>#DIV/0!</v>
      </c>
      <c r="J23" s="168"/>
      <c r="K23" s="169"/>
      <c r="L23" s="168"/>
      <c r="M23" s="167"/>
      <c r="N23" s="167"/>
      <c r="O23" s="167"/>
      <c r="P23" s="167"/>
      <c r="Q23" s="165" t="e">
        <f t="shared" si="7"/>
        <v>#DIV/0!</v>
      </c>
      <c r="R23" s="140">
        <f>L23-J23</f>
        <v>0</v>
      </c>
      <c r="S23" s="141" t="e">
        <f t="shared" si="26"/>
        <v>#DIV/0!</v>
      </c>
      <c r="T23" s="170"/>
      <c r="U23" s="171"/>
      <c r="V23" s="172" t="e">
        <f t="shared" si="17"/>
        <v>#DIV/0!</v>
      </c>
      <c r="W23" s="172" t="e">
        <f t="shared" si="18"/>
        <v>#DIV/0!</v>
      </c>
      <c r="X23" s="173" t="e">
        <f t="shared" si="19"/>
        <v>#DIV/0!</v>
      </c>
      <c r="Y23" s="172"/>
    </row>
    <row r="24" spans="1:25" s="174" customFormat="1" x14ac:dyDescent="0.2">
      <c r="A24" s="162"/>
      <c r="B24" s="163" t="s">
        <v>706</v>
      </c>
      <c r="C24" s="164"/>
      <c r="D24" s="165" t="e">
        <f t="shared" si="2"/>
        <v>#DIV/0!</v>
      </c>
      <c r="E24" s="166" t="e">
        <f t="shared" si="20"/>
        <v>#DIV/0!</v>
      </c>
      <c r="F24" s="167" t="e">
        <f t="shared" si="21"/>
        <v>#DIV/0!</v>
      </c>
      <c r="G24" s="167" t="e">
        <f t="shared" si="22"/>
        <v>#DIV/0!</v>
      </c>
      <c r="H24" s="167" t="e">
        <f t="shared" si="23"/>
        <v>#DIV/0!</v>
      </c>
      <c r="I24" s="167" t="e">
        <f t="shared" si="24"/>
        <v>#DIV/0!</v>
      </c>
      <c r="J24" s="168"/>
      <c r="K24" s="169"/>
      <c r="L24" s="168"/>
      <c r="M24" s="167"/>
      <c r="N24" s="167"/>
      <c r="O24" s="167"/>
      <c r="P24" s="167"/>
      <c r="Q24" s="165" t="e">
        <f t="shared" si="7"/>
        <v>#DIV/0!</v>
      </c>
      <c r="R24" s="140">
        <f>L24-J24</f>
        <v>0</v>
      </c>
      <c r="S24" s="141" t="e">
        <f t="shared" si="26"/>
        <v>#DIV/0!</v>
      </c>
      <c r="T24" s="170"/>
      <c r="U24" s="171"/>
      <c r="V24" s="172" t="e">
        <f t="shared" si="17"/>
        <v>#DIV/0!</v>
      </c>
      <c r="W24" s="172" t="e">
        <f t="shared" si="18"/>
        <v>#DIV/0!</v>
      </c>
      <c r="X24" s="173" t="e">
        <f t="shared" si="19"/>
        <v>#DIV/0!</v>
      </c>
      <c r="Y24" s="172"/>
    </row>
    <row r="25" spans="1:25" s="174" customFormat="1" x14ac:dyDescent="0.2">
      <c r="A25" s="204"/>
      <c r="B25" s="163" t="s">
        <v>719</v>
      </c>
      <c r="C25" s="164"/>
      <c r="D25" s="165" t="e">
        <f t="shared" si="2"/>
        <v>#DIV/0!</v>
      </c>
      <c r="E25" s="166" t="e">
        <f>D25/12</f>
        <v>#DIV/0!</v>
      </c>
      <c r="F25" s="167" t="e">
        <f t="shared" si="21"/>
        <v>#DIV/0!</v>
      </c>
      <c r="G25" s="167" t="e">
        <f t="shared" si="22"/>
        <v>#DIV/0!</v>
      </c>
      <c r="H25" s="167" t="e">
        <f t="shared" si="23"/>
        <v>#DIV/0!</v>
      </c>
      <c r="I25" s="167" t="e">
        <f t="shared" si="24"/>
        <v>#DIV/0!</v>
      </c>
      <c r="J25" s="168"/>
      <c r="K25" s="169"/>
      <c r="L25" s="168"/>
      <c r="M25" s="167"/>
      <c r="N25" s="167"/>
      <c r="O25" s="167"/>
      <c r="P25" s="167"/>
      <c r="Q25" s="165" t="e">
        <f t="shared" si="7"/>
        <v>#DIV/0!</v>
      </c>
      <c r="R25" s="140">
        <f t="shared" ref="R25" si="27">L25-J25</f>
        <v>0</v>
      </c>
      <c r="S25" s="141" t="e">
        <f>L25/J25-1</f>
        <v>#DIV/0!</v>
      </c>
      <c r="T25" s="205"/>
      <c r="U25" s="205"/>
      <c r="V25" s="172"/>
      <c r="W25" s="172"/>
      <c r="X25" s="173"/>
      <c r="Y25" s="172"/>
    </row>
    <row r="26" spans="1:25" s="161" customFormat="1" ht="38.25" x14ac:dyDescent="0.2">
      <c r="A26" s="146">
        <v>3</v>
      </c>
      <c r="B26" s="147" t="s">
        <v>708</v>
      </c>
      <c r="C26" s="148" t="s">
        <v>19</v>
      </c>
      <c r="D26" s="149" t="e">
        <f t="shared" si="2"/>
        <v>#DIV/0!</v>
      </c>
      <c r="E26" s="150" t="e">
        <f>D26/12</f>
        <v>#DIV/0!</v>
      </c>
      <c r="F26" s="151" t="e">
        <f>M26/$T$26</f>
        <v>#DIV/0!</v>
      </c>
      <c r="G26" s="151" t="e">
        <f>N26/$T$26</f>
        <v>#DIV/0!</v>
      </c>
      <c r="H26" s="151" t="e">
        <f>O26/$T$26</f>
        <v>#DIV/0!</v>
      </c>
      <c r="I26" s="151" t="e">
        <f>P26/$T$26</f>
        <v>#DIV/0!</v>
      </c>
      <c r="J26" s="152">
        <f>SUM(J27:J33)</f>
        <v>0</v>
      </c>
      <c r="K26" s="153">
        <f>L26/$L$7</f>
        <v>0</v>
      </c>
      <c r="L26" s="152">
        <f>SUM(L27:L33)</f>
        <v>0</v>
      </c>
      <c r="M26" s="151">
        <f>SUM(M27:M33)</f>
        <v>0</v>
      </c>
      <c r="N26" s="151">
        <f t="shared" ref="N26:P26" si="28">SUM(N27:N33)</f>
        <v>0</v>
      </c>
      <c r="O26" s="151">
        <f t="shared" si="28"/>
        <v>0</v>
      </c>
      <c r="P26" s="151">
        <f t="shared" si="28"/>
        <v>0</v>
      </c>
      <c r="Q26" s="149" t="e">
        <f t="shared" si="7"/>
        <v>#DIV/0!</v>
      </c>
      <c r="R26" s="154">
        <f>L26-J26</f>
        <v>0</v>
      </c>
      <c r="S26" s="155" t="e">
        <f t="shared" si="1"/>
        <v>#DIV/0!</v>
      </c>
      <c r="T26" s="156">
        <f>SUM(T27:T33)</f>
        <v>0</v>
      </c>
      <c r="U26" s="157">
        <v>0</v>
      </c>
      <c r="V26" s="158" t="e">
        <f t="shared" ref="V26:V33" si="29">D26*T26</f>
        <v>#DIV/0!</v>
      </c>
      <c r="W26" s="158" t="e">
        <f t="shared" ref="W26:W33" si="30">L26-V26</f>
        <v>#DIV/0!</v>
      </c>
      <c r="X26" s="159" t="e">
        <f t="shared" ref="X26:X33" si="31">L26/T26</f>
        <v>#DIV/0!</v>
      </c>
      <c r="Y26" s="160"/>
    </row>
    <row r="27" spans="1:25" s="174" customFormat="1" x14ac:dyDescent="0.2">
      <c r="A27" s="162"/>
      <c r="B27" s="163" t="s">
        <v>700</v>
      </c>
      <c r="C27" s="164"/>
      <c r="D27" s="165" t="e">
        <f t="shared" si="2"/>
        <v>#DIV/0!</v>
      </c>
      <c r="E27" s="166" t="e">
        <f>D27/12</f>
        <v>#DIV/0!</v>
      </c>
      <c r="F27" s="167" t="e">
        <f>M27/T27</f>
        <v>#DIV/0!</v>
      </c>
      <c r="G27" s="167" t="e">
        <f>N27/T27</f>
        <v>#DIV/0!</v>
      </c>
      <c r="H27" s="167" t="e">
        <f>O27/T27</f>
        <v>#DIV/0!</v>
      </c>
      <c r="I27" s="167" t="e">
        <f>P27/T27</f>
        <v>#DIV/0!</v>
      </c>
      <c r="J27" s="168"/>
      <c r="K27" s="169"/>
      <c r="L27" s="168"/>
      <c r="M27" s="167"/>
      <c r="N27" s="167"/>
      <c r="O27" s="167"/>
      <c r="P27" s="167"/>
      <c r="Q27" s="165" t="e">
        <f t="shared" si="7"/>
        <v>#DIV/0!</v>
      </c>
      <c r="R27" s="140">
        <f>L27-J27</f>
        <v>0</v>
      </c>
      <c r="S27" s="141" t="e">
        <f>L27/J27-1</f>
        <v>#DIV/0!</v>
      </c>
      <c r="T27" s="170"/>
      <c r="U27" s="171"/>
      <c r="V27" s="172" t="e">
        <f t="shared" si="29"/>
        <v>#DIV/0!</v>
      </c>
      <c r="W27" s="172" t="e">
        <f t="shared" si="30"/>
        <v>#DIV/0!</v>
      </c>
      <c r="X27" s="173" t="e">
        <f t="shared" si="31"/>
        <v>#DIV/0!</v>
      </c>
      <c r="Y27" s="172" t="e">
        <f>J27/T27/12</f>
        <v>#DIV/0!</v>
      </c>
    </row>
    <row r="28" spans="1:25" s="174" customFormat="1" x14ac:dyDescent="0.2">
      <c r="A28" s="162"/>
      <c r="B28" s="163" t="s">
        <v>701</v>
      </c>
      <c r="C28" s="164"/>
      <c r="D28" s="165" t="e">
        <f t="shared" si="2"/>
        <v>#DIV/0!</v>
      </c>
      <c r="E28" s="166" t="e">
        <f t="shared" ref="E28:E33" si="32">D28/12</f>
        <v>#DIV/0!</v>
      </c>
      <c r="F28" s="167" t="e">
        <f t="shared" ref="F28:F34" si="33">M28/T28</f>
        <v>#DIV/0!</v>
      </c>
      <c r="G28" s="167" t="e">
        <f t="shared" ref="G28:G34" si="34">N28/T28</f>
        <v>#DIV/0!</v>
      </c>
      <c r="H28" s="167" t="e">
        <f t="shared" ref="H28:H34" si="35">O28/T28</f>
        <v>#DIV/0!</v>
      </c>
      <c r="I28" s="167" t="e">
        <f t="shared" ref="I28:I34" si="36">P28/T28</f>
        <v>#DIV/0!</v>
      </c>
      <c r="J28" s="168"/>
      <c r="K28" s="169"/>
      <c r="L28" s="168"/>
      <c r="M28" s="167"/>
      <c r="N28" s="167"/>
      <c r="O28" s="167"/>
      <c r="P28" s="167"/>
      <c r="Q28" s="165" t="e">
        <f t="shared" si="7"/>
        <v>#DIV/0!</v>
      </c>
      <c r="R28" s="140">
        <f t="shared" ref="R28:R31" si="37">L28-J28</f>
        <v>0</v>
      </c>
      <c r="S28" s="141" t="e">
        <f t="shared" ref="S28:S33" si="38">L28/J28-1</f>
        <v>#DIV/0!</v>
      </c>
      <c r="T28" s="170"/>
      <c r="U28" s="171"/>
      <c r="V28" s="172" t="e">
        <f t="shared" si="29"/>
        <v>#DIV/0!</v>
      </c>
      <c r="W28" s="172" t="e">
        <f t="shared" si="30"/>
        <v>#DIV/0!</v>
      </c>
      <c r="X28" s="173" t="e">
        <f t="shared" si="31"/>
        <v>#DIV/0!</v>
      </c>
      <c r="Y28" s="172"/>
    </row>
    <row r="29" spans="1:25" s="174" customFormat="1" x14ac:dyDescent="0.2">
      <c r="A29" s="162"/>
      <c r="B29" s="163" t="s">
        <v>702</v>
      </c>
      <c r="C29" s="164"/>
      <c r="D29" s="165" t="e">
        <f t="shared" si="2"/>
        <v>#DIV/0!</v>
      </c>
      <c r="E29" s="166" t="e">
        <f t="shared" si="32"/>
        <v>#DIV/0!</v>
      </c>
      <c r="F29" s="167" t="e">
        <f t="shared" si="33"/>
        <v>#DIV/0!</v>
      </c>
      <c r="G29" s="167" t="e">
        <f t="shared" si="34"/>
        <v>#DIV/0!</v>
      </c>
      <c r="H29" s="167" t="e">
        <f t="shared" si="35"/>
        <v>#DIV/0!</v>
      </c>
      <c r="I29" s="167" t="e">
        <f t="shared" si="36"/>
        <v>#DIV/0!</v>
      </c>
      <c r="J29" s="168">
        <v>0</v>
      </c>
      <c r="K29" s="169"/>
      <c r="L29" s="168"/>
      <c r="M29" s="167"/>
      <c r="N29" s="167"/>
      <c r="O29" s="167"/>
      <c r="P29" s="167"/>
      <c r="Q29" s="165" t="e">
        <f t="shared" si="7"/>
        <v>#DIV/0!</v>
      </c>
      <c r="R29" s="140">
        <f t="shared" si="37"/>
        <v>0</v>
      </c>
      <c r="S29" s="141" t="e">
        <f t="shared" si="38"/>
        <v>#DIV/0!</v>
      </c>
      <c r="T29" s="170"/>
      <c r="U29" s="171"/>
      <c r="V29" s="172" t="e">
        <f t="shared" si="29"/>
        <v>#DIV/0!</v>
      </c>
      <c r="W29" s="172" t="e">
        <f t="shared" si="30"/>
        <v>#DIV/0!</v>
      </c>
      <c r="X29" s="173" t="e">
        <f t="shared" si="31"/>
        <v>#DIV/0!</v>
      </c>
      <c r="Y29" s="172"/>
    </row>
    <row r="30" spans="1:25" s="174" customFormat="1" x14ac:dyDescent="0.2">
      <c r="A30" s="162"/>
      <c r="B30" s="163" t="s">
        <v>703</v>
      </c>
      <c r="C30" s="164"/>
      <c r="D30" s="165" t="e">
        <f t="shared" si="2"/>
        <v>#DIV/0!</v>
      </c>
      <c r="E30" s="166" t="e">
        <f t="shared" si="32"/>
        <v>#DIV/0!</v>
      </c>
      <c r="F30" s="167" t="e">
        <f t="shared" si="33"/>
        <v>#DIV/0!</v>
      </c>
      <c r="G30" s="167" t="e">
        <f t="shared" si="34"/>
        <v>#DIV/0!</v>
      </c>
      <c r="H30" s="167" t="e">
        <f t="shared" si="35"/>
        <v>#DIV/0!</v>
      </c>
      <c r="I30" s="167" t="e">
        <f t="shared" si="36"/>
        <v>#DIV/0!</v>
      </c>
      <c r="J30" s="168"/>
      <c r="K30" s="169"/>
      <c r="L30" s="168"/>
      <c r="M30" s="167"/>
      <c r="N30" s="167"/>
      <c r="O30" s="167"/>
      <c r="P30" s="167"/>
      <c r="Q30" s="165" t="e">
        <f t="shared" si="7"/>
        <v>#DIV/0!</v>
      </c>
      <c r="R30" s="140">
        <f t="shared" si="37"/>
        <v>0</v>
      </c>
      <c r="S30" s="141" t="e">
        <f t="shared" si="38"/>
        <v>#DIV/0!</v>
      </c>
      <c r="T30" s="170"/>
      <c r="U30" s="171"/>
      <c r="V30" s="172" t="e">
        <f t="shared" si="29"/>
        <v>#DIV/0!</v>
      </c>
      <c r="W30" s="172" t="e">
        <f t="shared" si="30"/>
        <v>#DIV/0!</v>
      </c>
      <c r="X30" s="173" t="e">
        <f t="shared" si="31"/>
        <v>#DIV/0!</v>
      </c>
      <c r="Y30" s="172"/>
    </row>
    <row r="31" spans="1:25" s="174" customFormat="1" x14ac:dyDescent="0.2">
      <c r="A31" s="162"/>
      <c r="B31" s="163" t="s">
        <v>704</v>
      </c>
      <c r="C31" s="164"/>
      <c r="D31" s="165" t="e">
        <f t="shared" si="2"/>
        <v>#DIV/0!</v>
      </c>
      <c r="E31" s="166" t="e">
        <f t="shared" si="32"/>
        <v>#DIV/0!</v>
      </c>
      <c r="F31" s="167" t="e">
        <f t="shared" si="33"/>
        <v>#DIV/0!</v>
      </c>
      <c r="G31" s="167" t="e">
        <f t="shared" si="34"/>
        <v>#DIV/0!</v>
      </c>
      <c r="H31" s="167" t="e">
        <f t="shared" si="35"/>
        <v>#DIV/0!</v>
      </c>
      <c r="I31" s="167" t="e">
        <f t="shared" si="36"/>
        <v>#DIV/0!</v>
      </c>
      <c r="J31" s="168"/>
      <c r="K31" s="169"/>
      <c r="L31" s="168"/>
      <c r="M31" s="167"/>
      <c r="N31" s="167"/>
      <c r="O31" s="167"/>
      <c r="P31" s="167"/>
      <c r="Q31" s="165" t="e">
        <f t="shared" si="7"/>
        <v>#DIV/0!</v>
      </c>
      <c r="R31" s="140">
        <f t="shared" si="37"/>
        <v>0</v>
      </c>
      <c r="S31" s="141" t="e">
        <f t="shared" si="38"/>
        <v>#DIV/0!</v>
      </c>
      <c r="T31" s="170"/>
      <c r="U31" s="171"/>
      <c r="V31" s="172" t="e">
        <f t="shared" si="29"/>
        <v>#DIV/0!</v>
      </c>
      <c r="W31" s="172" t="e">
        <f t="shared" si="30"/>
        <v>#DIV/0!</v>
      </c>
      <c r="X31" s="173" t="e">
        <f t="shared" si="31"/>
        <v>#DIV/0!</v>
      </c>
      <c r="Y31" s="172"/>
    </row>
    <row r="32" spans="1:25" s="174" customFormat="1" ht="13.5" customHeight="1" x14ac:dyDescent="0.2">
      <c r="A32" s="162"/>
      <c r="B32" s="163" t="s">
        <v>705</v>
      </c>
      <c r="C32" s="164"/>
      <c r="D32" s="165" t="e">
        <f t="shared" si="2"/>
        <v>#DIV/0!</v>
      </c>
      <c r="E32" s="166" t="e">
        <f t="shared" si="32"/>
        <v>#DIV/0!</v>
      </c>
      <c r="F32" s="167" t="e">
        <f t="shared" si="33"/>
        <v>#DIV/0!</v>
      </c>
      <c r="G32" s="167" t="e">
        <f t="shared" si="34"/>
        <v>#DIV/0!</v>
      </c>
      <c r="H32" s="167" t="e">
        <f t="shared" si="35"/>
        <v>#DIV/0!</v>
      </c>
      <c r="I32" s="167" t="e">
        <f t="shared" si="36"/>
        <v>#DIV/0!</v>
      </c>
      <c r="J32" s="168"/>
      <c r="K32" s="169"/>
      <c r="L32" s="168"/>
      <c r="M32" s="167"/>
      <c r="N32" s="167"/>
      <c r="O32" s="167"/>
      <c r="P32" s="167"/>
      <c r="Q32" s="165" t="e">
        <f t="shared" si="7"/>
        <v>#DIV/0!</v>
      </c>
      <c r="R32" s="140">
        <f>L32-J32</f>
        <v>0</v>
      </c>
      <c r="S32" s="141" t="e">
        <f t="shared" si="38"/>
        <v>#DIV/0!</v>
      </c>
      <c r="T32" s="170"/>
      <c r="U32" s="171"/>
      <c r="V32" s="172" t="e">
        <f t="shared" si="29"/>
        <v>#DIV/0!</v>
      </c>
      <c r="W32" s="172" t="e">
        <f t="shared" si="30"/>
        <v>#DIV/0!</v>
      </c>
      <c r="X32" s="173" t="e">
        <f t="shared" si="31"/>
        <v>#DIV/0!</v>
      </c>
      <c r="Y32" s="172"/>
    </row>
    <row r="33" spans="1:25" s="174" customFormat="1" x14ac:dyDescent="0.2">
      <c r="A33" s="162"/>
      <c r="B33" s="163" t="s">
        <v>706</v>
      </c>
      <c r="C33" s="164"/>
      <c r="D33" s="165" t="e">
        <f t="shared" si="2"/>
        <v>#DIV/0!</v>
      </c>
      <c r="E33" s="166" t="e">
        <f t="shared" si="32"/>
        <v>#DIV/0!</v>
      </c>
      <c r="F33" s="167" t="e">
        <f t="shared" si="33"/>
        <v>#DIV/0!</v>
      </c>
      <c r="G33" s="167" t="e">
        <f t="shared" si="34"/>
        <v>#DIV/0!</v>
      </c>
      <c r="H33" s="167" t="e">
        <f t="shared" si="35"/>
        <v>#DIV/0!</v>
      </c>
      <c r="I33" s="167" t="e">
        <f t="shared" si="36"/>
        <v>#DIV/0!</v>
      </c>
      <c r="J33" s="168"/>
      <c r="K33" s="169"/>
      <c r="L33" s="168"/>
      <c r="M33" s="167"/>
      <c r="N33" s="167"/>
      <c r="O33" s="167"/>
      <c r="P33" s="167"/>
      <c r="Q33" s="165" t="e">
        <f t="shared" si="7"/>
        <v>#DIV/0!</v>
      </c>
      <c r="R33" s="140">
        <f>L33-J33</f>
        <v>0</v>
      </c>
      <c r="S33" s="141" t="e">
        <f t="shared" si="38"/>
        <v>#DIV/0!</v>
      </c>
      <c r="T33" s="170"/>
      <c r="U33" s="171"/>
      <c r="V33" s="172" t="e">
        <f t="shared" si="29"/>
        <v>#DIV/0!</v>
      </c>
      <c r="W33" s="172" t="e">
        <f t="shared" si="30"/>
        <v>#DIV/0!</v>
      </c>
      <c r="X33" s="173" t="e">
        <f t="shared" si="31"/>
        <v>#DIV/0!</v>
      </c>
      <c r="Y33" s="172"/>
    </row>
    <row r="34" spans="1:25" s="174" customFormat="1" x14ac:dyDescent="0.2">
      <c r="A34" s="204"/>
      <c r="B34" s="163" t="s">
        <v>719</v>
      </c>
      <c r="C34" s="164"/>
      <c r="D34" s="165" t="e">
        <f t="shared" si="2"/>
        <v>#DIV/0!</v>
      </c>
      <c r="E34" s="166" t="e">
        <f>D34/12</f>
        <v>#DIV/0!</v>
      </c>
      <c r="F34" s="167" t="e">
        <f t="shared" si="33"/>
        <v>#DIV/0!</v>
      </c>
      <c r="G34" s="167" t="e">
        <f t="shared" si="34"/>
        <v>#DIV/0!</v>
      </c>
      <c r="H34" s="167" t="e">
        <f t="shared" si="35"/>
        <v>#DIV/0!</v>
      </c>
      <c r="I34" s="167" t="e">
        <f t="shared" si="36"/>
        <v>#DIV/0!</v>
      </c>
      <c r="J34" s="168"/>
      <c r="K34" s="169"/>
      <c r="L34" s="168"/>
      <c r="M34" s="167"/>
      <c r="N34" s="167"/>
      <c r="O34" s="167"/>
      <c r="P34" s="167"/>
      <c r="Q34" s="165" t="e">
        <f t="shared" si="7"/>
        <v>#DIV/0!</v>
      </c>
      <c r="R34" s="140">
        <f t="shared" ref="R34" si="39">L34-J34</f>
        <v>0</v>
      </c>
      <c r="S34" s="141" t="e">
        <f>L34/J34-1</f>
        <v>#DIV/0!</v>
      </c>
      <c r="T34" s="205"/>
      <c r="U34" s="205"/>
      <c r="V34" s="172"/>
      <c r="W34" s="172"/>
      <c r="X34" s="173"/>
      <c r="Y34" s="172"/>
    </row>
    <row r="35" spans="1:25" s="161" customFormat="1" ht="25.5" x14ac:dyDescent="0.2">
      <c r="A35" s="146">
        <v>4</v>
      </c>
      <c r="B35" s="147" t="s">
        <v>709</v>
      </c>
      <c r="C35" s="148" t="s">
        <v>19</v>
      </c>
      <c r="D35" s="149">
        <f t="shared" si="2"/>
        <v>33945.011083032492</v>
      </c>
      <c r="E35" s="150">
        <f>D35/12</f>
        <v>2828.7509235860412</v>
      </c>
      <c r="F35" s="151">
        <f>M35/$T$35</f>
        <v>9979.8173525872444</v>
      </c>
      <c r="G35" s="151">
        <f>N35/$T$35</f>
        <v>5381.0763537906141</v>
      </c>
      <c r="H35" s="151">
        <f>O35/$T$35</f>
        <v>7589.3497472924182</v>
      </c>
      <c r="I35" s="151">
        <f>P35/$T$35</f>
        <v>10614.133802647411</v>
      </c>
      <c r="J35" s="152">
        <f>SUM(J36:J42)</f>
        <v>28208304.210000001</v>
      </c>
      <c r="K35" s="153">
        <f>L35/$L$7</f>
        <v>0.84594526210179599</v>
      </c>
      <c r="L35" s="152">
        <f>SUM(L36:L42)</f>
        <v>27891997.5</v>
      </c>
      <c r="M35" s="151">
        <f>SUM(M36:M42)</f>
        <v>8293228.2199999997</v>
      </c>
      <c r="N35" s="151">
        <f t="shared" ref="N35:P35" si="40">SUM(N36:N42)</f>
        <v>4471674.45</v>
      </c>
      <c r="O35" s="151">
        <f t="shared" si="40"/>
        <v>6306749.6399999997</v>
      </c>
      <c r="P35" s="151">
        <f t="shared" si="40"/>
        <v>8820345.1899999995</v>
      </c>
      <c r="Q35" s="149">
        <f t="shared" si="7"/>
        <v>33564.37725631769</v>
      </c>
      <c r="R35" s="154">
        <f>L35-J35</f>
        <v>-316306.71000000089</v>
      </c>
      <c r="S35" s="155">
        <f>L35/J35-1</f>
        <v>-1.1213247972838736E-2</v>
      </c>
      <c r="T35" s="156">
        <f>SUM(T36:T42)</f>
        <v>831</v>
      </c>
      <c r="U35" s="157">
        <v>0</v>
      </c>
      <c r="V35" s="158">
        <f t="shared" ref="V35:V42" si="41">D35*T35</f>
        <v>28208304.210000001</v>
      </c>
      <c r="W35" s="158">
        <f t="shared" ref="W35:W42" si="42">L35-V35</f>
        <v>-316306.71000000089</v>
      </c>
      <c r="X35" s="159">
        <f t="shared" ref="X35:X42" si="43">L35/T35</f>
        <v>33564.37725631769</v>
      </c>
      <c r="Y35" s="160"/>
    </row>
    <row r="36" spans="1:25" s="174" customFormat="1" x14ac:dyDescent="0.2">
      <c r="A36" s="162"/>
      <c r="B36" s="163" t="s">
        <v>700</v>
      </c>
      <c r="C36" s="164"/>
      <c r="D36" s="165" t="e">
        <f t="shared" si="2"/>
        <v>#DIV/0!</v>
      </c>
      <c r="E36" s="166" t="e">
        <f>D36/12</f>
        <v>#DIV/0!</v>
      </c>
      <c r="F36" s="167" t="e">
        <f>M36/T36</f>
        <v>#DIV/0!</v>
      </c>
      <c r="G36" s="167" t="e">
        <f>N36/T36</f>
        <v>#DIV/0!</v>
      </c>
      <c r="H36" s="167" t="e">
        <f>O36/T36</f>
        <v>#DIV/0!</v>
      </c>
      <c r="I36" s="167" t="e">
        <f>P36/T36</f>
        <v>#DIV/0!</v>
      </c>
      <c r="J36" s="168"/>
      <c r="K36" s="169"/>
      <c r="L36" s="168"/>
      <c r="M36" s="167"/>
      <c r="N36" s="167"/>
      <c r="O36" s="167"/>
      <c r="P36" s="167"/>
      <c r="Q36" s="165" t="e">
        <f t="shared" si="7"/>
        <v>#DIV/0!</v>
      </c>
      <c r="R36" s="140">
        <f>L36-J36</f>
        <v>0</v>
      </c>
      <c r="S36" s="141" t="e">
        <f>L36/J36-1</f>
        <v>#DIV/0!</v>
      </c>
      <c r="T36" s="170"/>
      <c r="U36" s="171"/>
      <c r="V36" s="172" t="e">
        <f t="shared" si="41"/>
        <v>#DIV/0!</v>
      </c>
      <c r="W36" s="172" t="e">
        <f t="shared" si="42"/>
        <v>#DIV/0!</v>
      </c>
      <c r="X36" s="173" t="e">
        <f t="shared" si="43"/>
        <v>#DIV/0!</v>
      </c>
      <c r="Y36" s="172" t="e">
        <f>J36/T36/12</f>
        <v>#DIV/0!</v>
      </c>
    </row>
    <row r="37" spans="1:25" s="174" customFormat="1" x14ac:dyDescent="0.2">
      <c r="A37" s="162"/>
      <c r="B37" s="163" t="s">
        <v>701</v>
      </c>
      <c r="C37" s="164"/>
      <c r="D37" s="165" t="e">
        <f t="shared" si="2"/>
        <v>#DIV/0!</v>
      </c>
      <c r="E37" s="166" t="e">
        <f t="shared" ref="E37:E42" si="44">D37/12</f>
        <v>#DIV/0!</v>
      </c>
      <c r="F37" s="167" t="e">
        <f t="shared" ref="F37:F43" si="45">M37/T37</f>
        <v>#DIV/0!</v>
      </c>
      <c r="G37" s="167" t="e">
        <f t="shared" ref="G37:G43" si="46">N37/T37</f>
        <v>#DIV/0!</v>
      </c>
      <c r="H37" s="167" t="e">
        <f t="shared" ref="H37:H43" si="47">O37/T37</f>
        <v>#DIV/0!</v>
      </c>
      <c r="I37" s="167" t="e">
        <f t="shared" ref="I37:I43" si="48">P37/T37</f>
        <v>#DIV/0!</v>
      </c>
      <c r="J37" s="168"/>
      <c r="K37" s="169"/>
      <c r="L37" s="168"/>
      <c r="M37" s="167"/>
      <c r="N37" s="167"/>
      <c r="O37" s="167"/>
      <c r="P37" s="167"/>
      <c r="Q37" s="165" t="e">
        <f t="shared" si="7"/>
        <v>#DIV/0!</v>
      </c>
      <c r="R37" s="140">
        <f t="shared" ref="R37:R40" si="49">L37-J37</f>
        <v>0</v>
      </c>
      <c r="S37" s="141" t="e">
        <f t="shared" ref="S37:S42" si="50">L37/J37-1</f>
        <v>#DIV/0!</v>
      </c>
      <c r="T37" s="170"/>
      <c r="U37" s="171"/>
      <c r="V37" s="172" t="e">
        <f t="shared" si="41"/>
        <v>#DIV/0!</v>
      </c>
      <c r="W37" s="172" t="e">
        <f t="shared" si="42"/>
        <v>#DIV/0!</v>
      </c>
      <c r="X37" s="173" t="e">
        <f t="shared" si="43"/>
        <v>#DIV/0!</v>
      </c>
      <c r="Y37" s="172"/>
    </row>
    <row r="38" spans="1:25" s="174" customFormat="1" x14ac:dyDescent="0.2">
      <c r="A38" s="162"/>
      <c r="B38" s="163" t="s">
        <v>702</v>
      </c>
      <c r="C38" s="164"/>
      <c r="D38" s="165">
        <f t="shared" si="2"/>
        <v>33945.011083032492</v>
      </c>
      <c r="E38" s="166">
        <f t="shared" si="44"/>
        <v>2828.7509235860412</v>
      </c>
      <c r="F38" s="167">
        <f t="shared" si="45"/>
        <v>9979.8173525872444</v>
      </c>
      <c r="G38" s="167">
        <f t="shared" si="46"/>
        <v>5381.0763537906141</v>
      </c>
      <c r="H38" s="167">
        <f t="shared" si="47"/>
        <v>7589.3497472924182</v>
      </c>
      <c r="I38" s="167">
        <f t="shared" si="48"/>
        <v>10614.133802647411</v>
      </c>
      <c r="J38" s="168">
        <v>28208304.210000001</v>
      </c>
      <c r="K38" s="169"/>
      <c r="L38" s="168">
        <f>M38+N38+O38+P38</f>
        <v>27891997.5</v>
      </c>
      <c r="M38" s="167">
        <v>8293228.2199999997</v>
      </c>
      <c r="N38" s="167">
        <f>4971674.45-500000</f>
        <v>4471674.45</v>
      </c>
      <c r="O38" s="167">
        <f>6705749.64-399000</f>
        <v>6306749.6399999997</v>
      </c>
      <c r="P38" s="167">
        <f>10180345.19-1360000</f>
        <v>8820345.1899999995</v>
      </c>
      <c r="Q38" s="165">
        <f t="shared" si="7"/>
        <v>33564.37725631769</v>
      </c>
      <c r="R38" s="140">
        <f t="shared" si="49"/>
        <v>-316306.71000000089</v>
      </c>
      <c r="S38" s="141">
        <f t="shared" si="50"/>
        <v>-1.1213247972838736E-2</v>
      </c>
      <c r="T38" s="170">
        <v>831</v>
      </c>
      <c r="U38" s="171"/>
      <c r="V38" s="172">
        <f t="shared" si="41"/>
        <v>28208304.210000001</v>
      </c>
      <c r="W38" s="172">
        <f t="shared" si="42"/>
        <v>-316306.71000000089</v>
      </c>
      <c r="X38" s="173">
        <f t="shared" si="43"/>
        <v>33564.37725631769</v>
      </c>
      <c r="Y38" s="172"/>
    </row>
    <row r="39" spans="1:25" s="174" customFormat="1" x14ac:dyDescent="0.2">
      <c r="A39" s="162"/>
      <c r="B39" s="163" t="s">
        <v>703</v>
      </c>
      <c r="C39" s="164"/>
      <c r="D39" s="165" t="e">
        <f t="shared" si="2"/>
        <v>#DIV/0!</v>
      </c>
      <c r="E39" s="166" t="e">
        <f t="shared" si="44"/>
        <v>#DIV/0!</v>
      </c>
      <c r="F39" s="167" t="e">
        <f t="shared" si="45"/>
        <v>#DIV/0!</v>
      </c>
      <c r="G39" s="167" t="e">
        <f t="shared" si="46"/>
        <v>#DIV/0!</v>
      </c>
      <c r="H39" s="167" t="e">
        <f t="shared" si="47"/>
        <v>#DIV/0!</v>
      </c>
      <c r="I39" s="167" t="e">
        <f t="shared" si="48"/>
        <v>#DIV/0!</v>
      </c>
      <c r="J39" s="168"/>
      <c r="K39" s="169"/>
      <c r="L39" s="168"/>
      <c r="M39" s="167"/>
      <c r="N39" s="167"/>
      <c r="O39" s="167"/>
      <c r="P39" s="167"/>
      <c r="Q39" s="165" t="e">
        <f t="shared" si="7"/>
        <v>#DIV/0!</v>
      </c>
      <c r="R39" s="140">
        <f t="shared" si="49"/>
        <v>0</v>
      </c>
      <c r="S39" s="141" t="e">
        <f t="shared" si="50"/>
        <v>#DIV/0!</v>
      </c>
      <c r="T39" s="170"/>
      <c r="U39" s="171"/>
      <c r="V39" s="172" t="e">
        <f t="shared" si="41"/>
        <v>#DIV/0!</v>
      </c>
      <c r="W39" s="172" t="e">
        <f t="shared" si="42"/>
        <v>#DIV/0!</v>
      </c>
      <c r="X39" s="173" t="e">
        <f t="shared" si="43"/>
        <v>#DIV/0!</v>
      </c>
      <c r="Y39" s="172"/>
    </row>
    <row r="40" spans="1:25" s="174" customFormat="1" x14ac:dyDescent="0.2">
      <c r="A40" s="162"/>
      <c r="B40" s="163" t="s">
        <v>704</v>
      </c>
      <c r="C40" s="164"/>
      <c r="D40" s="165" t="e">
        <f t="shared" ref="D40:D70" si="51">J40/T40</f>
        <v>#DIV/0!</v>
      </c>
      <c r="E40" s="166" t="e">
        <f t="shared" si="44"/>
        <v>#DIV/0!</v>
      </c>
      <c r="F40" s="167" t="e">
        <f t="shared" si="45"/>
        <v>#DIV/0!</v>
      </c>
      <c r="G40" s="167" t="e">
        <f t="shared" si="46"/>
        <v>#DIV/0!</v>
      </c>
      <c r="H40" s="167" t="e">
        <f t="shared" si="47"/>
        <v>#DIV/0!</v>
      </c>
      <c r="I40" s="167" t="e">
        <f t="shared" si="48"/>
        <v>#DIV/0!</v>
      </c>
      <c r="J40" s="168"/>
      <c r="K40" s="169"/>
      <c r="L40" s="168"/>
      <c r="M40" s="167"/>
      <c r="N40" s="167"/>
      <c r="O40" s="167"/>
      <c r="P40" s="167"/>
      <c r="Q40" s="165" t="e">
        <f t="shared" si="7"/>
        <v>#DIV/0!</v>
      </c>
      <c r="R40" s="140">
        <f t="shared" si="49"/>
        <v>0</v>
      </c>
      <c r="S40" s="141" t="e">
        <f t="shared" si="50"/>
        <v>#DIV/0!</v>
      </c>
      <c r="T40" s="170"/>
      <c r="U40" s="171"/>
      <c r="V40" s="172" t="e">
        <f t="shared" si="41"/>
        <v>#DIV/0!</v>
      </c>
      <c r="W40" s="172" t="e">
        <f t="shared" si="42"/>
        <v>#DIV/0!</v>
      </c>
      <c r="X40" s="173" t="e">
        <f t="shared" si="43"/>
        <v>#DIV/0!</v>
      </c>
      <c r="Y40" s="172"/>
    </row>
    <row r="41" spans="1:25" s="174" customFormat="1" ht="13.5" customHeight="1" x14ac:dyDescent="0.2">
      <c r="A41" s="162"/>
      <c r="B41" s="163" t="s">
        <v>705</v>
      </c>
      <c r="C41" s="164"/>
      <c r="D41" s="165" t="e">
        <f t="shared" si="51"/>
        <v>#DIV/0!</v>
      </c>
      <c r="E41" s="166" t="e">
        <f t="shared" si="44"/>
        <v>#DIV/0!</v>
      </c>
      <c r="F41" s="167" t="e">
        <f t="shared" si="45"/>
        <v>#DIV/0!</v>
      </c>
      <c r="G41" s="167" t="e">
        <f t="shared" si="46"/>
        <v>#DIV/0!</v>
      </c>
      <c r="H41" s="167" t="e">
        <f t="shared" si="47"/>
        <v>#DIV/0!</v>
      </c>
      <c r="I41" s="167" t="e">
        <f t="shared" si="48"/>
        <v>#DIV/0!</v>
      </c>
      <c r="J41" s="168"/>
      <c r="K41" s="169"/>
      <c r="L41" s="168"/>
      <c r="M41" s="167"/>
      <c r="N41" s="167"/>
      <c r="O41" s="167"/>
      <c r="P41" s="167"/>
      <c r="Q41" s="165" t="e">
        <f t="shared" ref="Q41:Q70" si="52">L41/T41</f>
        <v>#DIV/0!</v>
      </c>
      <c r="R41" s="140">
        <f>L41-J41</f>
        <v>0</v>
      </c>
      <c r="S41" s="141" t="e">
        <f t="shared" si="50"/>
        <v>#DIV/0!</v>
      </c>
      <c r="T41" s="170"/>
      <c r="U41" s="171"/>
      <c r="V41" s="172" t="e">
        <f t="shared" si="41"/>
        <v>#DIV/0!</v>
      </c>
      <c r="W41" s="172" t="e">
        <f t="shared" si="42"/>
        <v>#DIV/0!</v>
      </c>
      <c r="X41" s="173" t="e">
        <f t="shared" si="43"/>
        <v>#DIV/0!</v>
      </c>
      <c r="Y41" s="172"/>
    </row>
    <row r="42" spans="1:25" s="174" customFormat="1" x14ac:dyDescent="0.2">
      <c r="A42" s="162"/>
      <c r="B42" s="163" t="s">
        <v>706</v>
      </c>
      <c r="C42" s="164"/>
      <c r="D42" s="165" t="e">
        <f t="shared" si="51"/>
        <v>#DIV/0!</v>
      </c>
      <c r="E42" s="166" t="e">
        <f t="shared" si="44"/>
        <v>#DIV/0!</v>
      </c>
      <c r="F42" s="167" t="e">
        <f t="shared" si="45"/>
        <v>#DIV/0!</v>
      </c>
      <c r="G42" s="167" t="e">
        <f t="shared" si="46"/>
        <v>#DIV/0!</v>
      </c>
      <c r="H42" s="167" t="e">
        <f t="shared" si="47"/>
        <v>#DIV/0!</v>
      </c>
      <c r="I42" s="167" t="e">
        <f t="shared" si="48"/>
        <v>#DIV/0!</v>
      </c>
      <c r="J42" s="168"/>
      <c r="K42" s="169"/>
      <c r="L42" s="168"/>
      <c r="M42" s="167"/>
      <c r="N42" s="167"/>
      <c r="O42" s="167"/>
      <c r="P42" s="167"/>
      <c r="Q42" s="165" t="e">
        <f t="shared" si="52"/>
        <v>#DIV/0!</v>
      </c>
      <c r="R42" s="140">
        <f>L42-J42</f>
        <v>0</v>
      </c>
      <c r="S42" s="141" t="e">
        <f t="shared" si="50"/>
        <v>#DIV/0!</v>
      </c>
      <c r="T42" s="170"/>
      <c r="U42" s="171"/>
      <c r="V42" s="172" t="e">
        <f t="shared" si="41"/>
        <v>#DIV/0!</v>
      </c>
      <c r="W42" s="172" t="e">
        <f t="shared" si="42"/>
        <v>#DIV/0!</v>
      </c>
      <c r="X42" s="173" t="e">
        <f t="shared" si="43"/>
        <v>#DIV/0!</v>
      </c>
      <c r="Y42" s="172"/>
    </row>
    <row r="43" spans="1:25" s="174" customFormat="1" x14ac:dyDescent="0.2">
      <c r="A43" s="204"/>
      <c r="B43" s="163" t="s">
        <v>719</v>
      </c>
      <c r="C43" s="164"/>
      <c r="D43" s="165" t="e">
        <f t="shared" si="51"/>
        <v>#DIV/0!</v>
      </c>
      <c r="E43" s="166" t="e">
        <f>D43/12</f>
        <v>#DIV/0!</v>
      </c>
      <c r="F43" s="167" t="e">
        <f t="shared" si="45"/>
        <v>#DIV/0!</v>
      </c>
      <c r="G43" s="167" t="e">
        <f t="shared" si="46"/>
        <v>#DIV/0!</v>
      </c>
      <c r="H43" s="167" t="e">
        <f t="shared" si="47"/>
        <v>#DIV/0!</v>
      </c>
      <c r="I43" s="167" t="e">
        <f t="shared" si="48"/>
        <v>#DIV/0!</v>
      </c>
      <c r="J43" s="168"/>
      <c r="K43" s="169"/>
      <c r="L43" s="168"/>
      <c r="M43" s="167"/>
      <c r="N43" s="167"/>
      <c r="O43" s="167"/>
      <c r="P43" s="167"/>
      <c r="Q43" s="165" t="e">
        <f t="shared" si="52"/>
        <v>#DIV/0!</v>
      </c>
      <c r="R43" s="140">
        <f t="shared" ref="R43" si="53">L43-J43</f>
        <v>0</v>
      </c>
      <c r="S43" s="141" t="e">
        <f>L43/J43-1</f>
        <v>#DIV/0!</v>
      </c>
      <c r="T43" s="205"/>
      <c r="U43" s="205"/>
      <c r="V43" s="172"/>
      <c r="W43" s="172"/>
      <c r="X43" s="173"/>
      <c r="Y43" s="172"/>
    </row>
    <row r="44" spans="1:25" s="161" customFormat="1" ht="25.5" x14ac:dyDescent="0.2">
      <c r="A44" s="146">
        <v>5</v>
      </c>
      <c r="B44" s="147" t="s">
        <v>21</v>
      </c>
      <c r="C44" s="148" t="s">
        <v>19</v>
      </c>
      <c r="D44" s="149" t="e">
        <f t="shared" si="51"/>
        <v>#DIV/0!</v>
      </c>
      <c r="E44" s="150" t="e">
        <f>D44/12</f>
        <v>#DIV/0!</v>
      </c>
      <c r="F44" s="151" t="e">
        <f>M44/$T$44</f>
        <v>#DIV/0!</v>
      </c>
      <c r="G44" s="151" t="e">
        <f>N44/$T$44</f>
        <v>#DIV/0!</v>
      </c>
      <c r="H44" s="151" t="e">
        <f>O44/$T$44</f>
        <v>#DIV/0!</v>
      </c>
      <c r="I44" s="151" t="e">
        <f>P44/$T$44</f>
        <v>#DIV/0!</v>
      </c>
      <c r="J44" s="152">
        <f>SUM(J45:J51)</f>
        <v>0</v>
      </c>
      <c r="K44" s="153">
        <f>L44/$L$7</f>
        <v>0</v>
      </c>
      <c r="L44" s="152">
        <f>SUM(L45:L51)</f>
        <v>0</v>
      </c>
      <c r="M44" s="151">
        <f>SUM(M45:M51)</f>
        <v>0</v>
      </c>
      <c r="N44" s="151">
        <f t="shared" ref="N44:P44" si="54">SUM(N45:N51)</f>
        <v>0</v>
      </c>
      <c r="O44" s="151">
        <f t="shared" si="54"/>
        <v>0</v>
      </c>
      <c r="P44" s="151">
        <f t="shared" si="54"/>
        <v>0</v>
      </c>
      <c r="Q44" s="149" t="e">
        <f t="shared" si="52"/>
        <v>#DIV/0!</v>
      </c>
      <c r="R44" s="154">
        <f>L44-J44</f>
        <v>0</v>
      </c>
      <c r="S44" s="155" t="e">
        <f t="shared" si="1"/>
        <v>#DIV/0!</v>
      </c>
      <c r="T44" s="156">
        <f>SUM(T45:T51)</f>
        <v>0</v>
      </c>
      <c r="U44" s="157"/>
      <c r="V44" s="158" t="e">
        <f t="shared" ref="V44:V51" si="55">D44*T44</f>
        <v>#DIV/0!</v>
      </c>
      <c r="W44" s="158" t="e">
        <f t="shared" ref="W44:W51" si="56">L44-V44</f>
        <v>#DIV/0!</v>
      </c>
      <c r="X44" s="159" t="e">
        <f t="shared" ref="X44:X51" si="57">L44/T44</f>
        <v>#DIV/0!</v>
      </c>
      <c r="Y44" s="160"/>
    </row>
    <row r="45" spans="1:25" s="174" customFormat="1" x14ac:dyDescent="0.2">
      <c r="A45" s="162"/>
      <c r="B45" s="163" t="s">
        <v>700</v>
      </c>
      <c r="C45" s="164"/>
      <c r="D45" s="165" t="e">
        <f t="shared" si="51"/>
        <v>#DIV/0!</v>
      </c>
      <c r="E45" s="166" t="e">
        <f>D45/12</f>
        <v>#DIV/0!</v>
      </c>
      <c r="F45" s="167" t="e">
        <f>M45/T45</f>
        <v>#DIV/0!</v>
      </c>
      <c r="G45" s="167" t="e">
        <f>N45/T45</f>
        <v>#DIV/0!</v>
      </c>
      <c r="H45" s="167" t="e">
        <f>O45/T45</f>
        <v>#DIV/0!</v>
      </c>
      <c r="I45" s="167" t="e">
        <f>P45/T45</f>
        <v>#DIV/0!</v>
      </c>
      <c r="J45" s="168"/>
      <c r="K45" s="169"/>
      <c r="L45" s="168"/>
      <c r="M45" s="167"/>
      <c r="N45" s="167"/>
      <c r="O45" s="167"/>
      <c r="P45" s="167"/>
      <c r="Q45" s="165" t="e">
        <f t="shared" si="52"/>
        <v>#DIV/0!</v>
      </c>
      <c r="R45" s="140">
        <f>L45-J45</f>
        <v>0</v>
      </c>
      <c r="S45" s="141" t="e">
        <f>L45/J45-1</f>
        <v>#DIV/0!</v>
      </c>
      <c r="T45" s="170"/>
      <c r="U45" s="171"/>
      <c r="V45" s="172" t="e">
        <f t="shared" si="55"/>
        <v>#DIV/0!</v>
      </c>
      <c r="W45" s="172" t="e">
        <f t="shared" si="56"/>
        <v>#DIV/0!</v>
      </c>
      <c r="X45" s="173" t="e">
        <f t="shared" si="57"/>
        <v>#DIV/0!</v>
      </c>
      <c r="Y45" s="172" t="e">
        <f>J45/T45/12</f>
        <v>#DIV/0!</v>
      </c>
    </row>
    <row r="46" spans="1:25" s="174" customFormat="1" x14ac:dyDescent="0.2">
      <c r="A46" s="162"/>
      <c r="B46" s="163" t="s">
        <v>701</v>
      </c>
      <c r="C46" s="164"/>
      <c r="D46" s="165" t="e">
        <f t="shared" si="51"/>
        <v>#DIV/0!</v>
      </c>
      <c r="E46" s="166" t="e">
        <f t="shared" ref="E46:E51" si="58">D46/12</f>
        <v>#DIV/0!</v>
      </c>
      <c r="F46" s="167" t="e">
        <f t="shared" ref="F46:F52" si="59">M46/T46</f>
        <v>#DIV/0!</v>
      </c>
      <c r="G46" s="167" t="e">
        <f t="shared" ref="G46:G52" si="60">N46/T46</f>
        <v>#DIV/0!</v>
      </c>
      <c r="H46" s="167" t="e">
        <f t="shared" ref="H46:H52" si="61">O46/T46</f>
        <v>#DIV/0!</v>
      </c>
      <c r="I46" s="167" t="e">
        <f t="shared" ref="I46:I52" si="62">P46/T46</f>
        <v>#DIV/0!</v>
      </c>
      <c r="J46" s="168"/>
      <c r="K46" s="169"/>
      <c r="L46" s="168"/>
      <c r="M46" s="167"/>
      <c r="N46" s="167"/>
      <c r="O46" s="167"/>
      <c r="P46" s="167"/>
      <c r="Q46" s="165" t="e">
        <f t="shared" si="52"/>
        <v>#DIV/0!</v>
      </c>
      <c r="R46" s="140">
        <f t="shared" ref="R46:R49" si="63">L46-J46</f>
        <v>0</v>
      </c>
      <c r="S46" s="141" t="e">
        <f t="shared" ref="S46:S51" si="64">L46/J46-1</f>
        <v>#DIV/0!</v>
      </c>
      <c r="T46" s="170"/>
      <c r="U46" s="171"/>
      <c r="V46" s="172" t="e">
        <f t="shared" si="55"/>
        <v>#DIV/0!</v>
      </c>
      <c r="W46" s="172" t="e">
        <f t="shared" si="56"/>
        <v>#DIV/0!</v>
      </c>
      <c r="X46" s="173" t="e">
        <f t="shared" si="57"/>
        <v>#DIV/0!</v>
      </c>
      <c r="Y46" s="172"/>
    </row>
    <row r="47" spans="1:25" s="174" customFormat="1" x14ac:dyDescent="0.2">
      <c r="A47" s="162"/>
      <c r="B47" s="163" t="s">
        <v>702</v>
      </c>
      <c r="C47" s="164"/>
      <c r="D47" s="165" t="e">
        <f t="shared" si="51"/>
        <v>#DIV/0!</v>
      </c>
      <c r="E47" s="166" t="e">
        <f t="shared" si="58"/>
        <v>#DIV/0!</v>
      </c>
      <c r="F47" s="167" t="e">
        <f t="shared" si="59"/>
        <v>#DIV/0!</v>
      </c>
      <c r="G47" s="167" t="e">
        <f t="shared" si="60"/>
        <v>#DIV/0!</v>
      </c>
      <c r="H47" s="167" t="e">
        <f t="shared" si="61"/>
        <v>#DIV/0!</v>
      </c>
      <c r="I47" s="167" t="e">
        <f t="shared" si="62"/>
        <v>#DIV/0!</v>
      </c>
      <c r="J47" s="168">
        <v>0</v>
      </c>
      <c r="K47" s="169"/>
      <c r="L47" s="168"/>
      <c r="M47" s="167"/>
      <c r="N47" s="167"/>
      <c r="O47" s="167"/>
      <c r="P47" s="167"/>
      <c r="Q47" s="165" t="e">
        <f t="shared" si="52"/>
        <v>#DIV/0!</v>
      </c>
      <c r="R47" s="140">
        <f t="shared" si="63"/>
        <v>0</v>
      </c>
      <c r="S47" s="141" t="e">
        <f t="shared" si="64"/>
        <v>#DIV/0!</v>
      </c>
      <c r="T47" s="170"/>
      <c r="U47" s="171"/>
      <c r="V47" s="172" t="e">
        <f t="shared" si="55"/>
        <v>#DIV/0!</v>
      </c>
      <c r="W47" s="172" t="e">
        <f t="shared" si="56"/>
        <v>#DIV/0!</v>
      </c>
      <c r="X47" s="173" t="e">
        <f t="shared" si="57"/>
        <v>#DIV/0!</v>
      </c>
      <c r="Y47" s="172"/>
    </row>
    <row r="48" spans="1:25" s="174" customFormat="1" x14ac:dyDescent="0.2">
      <c r="A48" s="162"/>
      <c r="B48" s="163" t="s">
        <v>703</v>
      </c>
      <c r="C48" s="164"/>
      <c r="D48" s="165" t="e">
        <f t="shared" si="51"/>
        <v>#DIV/0!</v>
      </c>
      <c r="E48" s="166" t="e">
        <f t="shared" si="58"/>
        <v>#DIV/0!</v>
      </c>
      <c r="F48" s="167" t="e">
        <f t="shared" si="59"/>
        <v>#DIV/0!</v>
      </c>
      <c r="G48" s="167" t="e">
        <f t="shared" si="60"/>
        <v>#DIV/0!</v>
      </c>
      <c r="H48" s="167" t="e">
        <f t="shared" si="61"/>
        <v>#DIV/0!</v>
      </c>
      <c r="I48" s="167" t="e">
        <f t="shared" si="62"/>
        <v>#DIV/0!</v>
      </c>
      <c r="J48" s="168"/>
      <c r="K48" s="169"/>
      <c r="L48" s="168"/>
      <c r="M48" s="167"/>
      <c r="N48" s="167"/>
      <c r="O48" s="167"/>
      <c r="P48" s="167"/>
      <c r="Q48" s="165" t="e">
        <f t="shared" si="52"/>
        <v>#DIV/0!</v>
      </c>
      <c r="R48" s="140">
        <f t="shared" si="63"/>
        <v>0</v>
      </c>
      <c r="S48" s="141" t="e">
        <f t="shared" si="64"/>
        <v>#DIV/0!</v>
      </c>
      <c r="T48" s="170"/>
      <c r="U48" s="171"/>
      <c r="V48" s="172" t="e">
        <f t="shared" si="55"/>
        <v>#DIV/0!</v>
      </c>
      <c r="W48" s="172" t="e">
        <f t="shared" si="56"/>
        <v>#DIV/0!</v>
      </c>
      <c r="X48" s="173" t="e">
        <f t="shared" si="57"/>
        <v>#DIV/0!</v>
      </c>
      <c r="Y48" s="172"/>
    </row>
    <row r="49" spans="1:25" s="174" customFormat="1" x14ac:dyDescent="0.2">
      <c r="A49" s="162"/>
      <c r="B49" s="163" t="s">
        <v>704</v>
      </c>
      <c r="C49" s="164"/>
      <c r="D49" s="165" t="e">
        <f t="shared" si="51"/>
        <v>#DIV/0!</v>
      </c>
      <c r="E49" s="166" t="e">
        <f t="shared" si="58"/>
        <v>#DIV/0!</v>
      </c>
      <c r="F49" s="167" t="e">
        <f t="shared" si="59"/>
        <v>#DIV/0!</v>
      </c>
      <c r="G49" s="167" t="e">
        <f t="shared" si="60"/>
        <v>#DIV/0!</v>
      </c>
      <c r="H49" s="167" t="e">
        <f t="shared" si="61"/>
        <v>#DIV/0!</v>
      </c>
      <c r="I49" s="167" t="e">
        <f t="shared" si="62"/>
        <v>#DIV/0!</v>
      </c>
      <c r="J49" s="168"/>
      <c r="K49" s="169"/>
      <c r="L49" s="168"/>
      <c r="M49" s="167"/>
      <c r="N49" s="167"/>
      <c r="O49" s="167"/>
      <c r="P49" s="167"/>
      <c r="Q49" s="165" t="e">
        <f t="shared" si="52"/>
        <v>#DIV/0!</v>
      </c>
      <c r="R49" s="140">
        <f t="shared" si="63"/>
        <v>0</v>
      </c>
      <c r="S49" s="141" t="e">
        <f t="shared" si="64"/>
        <v>#DIV/0!</v>
      </c>
      <c r="T49" s="170"/>
      <c r="U49" s="171"/>
      <c r="V49" s="172" t="e">
        <f t="shared" si="55"/>
        <v>#DIV/0!</v>
      </c>
      <c r="W49" s="172" t="e">
        <f t="shared" si="56"/>
        <v>#DIV/0!</v>
      </c>
      <c r="X49" s="173" t="e">
        <f t="shared" si="57"/>
        <v>#DIV/0!</v>
      </c>
      <c r="Y49" s="172"/>
    </row>
    <row r="50" spans="1:25" s="174" customFormat="1" ht="13.5" customHeight="1" x14ac:dyDescent="0.2">
      <c r="A50" s="162"/>
      <c r="B50" s="163" t="s">
        <v>705</v>
      </c>
      <c r="C50" s="164"/>
      <c r="D50" s="165" t="e">
        <f t="shared" si="51"/>
        <v>#DIV/0!</v>
      </c>
      <c r="E50" s="166" t="e">
        <f t="shared" si="58"/>
        <v>#DIV/0!</v>
      </c>
      <c r="F50" s="167" t="e">
        <f t="shared" si="59"/>
        <v>#DIV/0!</v>
      </c>
      <c r="G50" s="167" t="e">
        <f t="shared" si="60"/>
        <v>#DIV/0!</v>
      </c>
      <c r="H50" s="167" t="e">
        <f t="shared" si="61"/>
        <v>#DIV/0!</v>
      </c>
      <c r="I50" s="167" t="e">
        <f t="shared" si="62"/>
        <v>#DIV/0!</v>
      </c>
      <c r="J50" s="168"/>
      <c r="K50" s="169"/>
      <c r="L50" s="168"/>
      <c r="M50" s="167"/>
      <c r="N50" s="167"/>
      <c r="O50" s="167"/>
      <c r="P50" s="167"/>
      <c r="Q50" s="165" t="e">
        <f t="shared" si="52"/>
        <v>#DIV/0!</v>
      </c>
      <c r="R50" s="140">
        <f>L50-J50</f>
        <v>0</v>
      </c>
      <c r="S50" s="141" t="e">
        <f t="shared" si="64"/>
        <v>#DIV/0!</v>
      </c>
      <c r="T50" s="170"/>
      <c r="U50" s="171"/>
      <c r="V50" s="172" t="e">
        <f t="shared" si="55"/>
        <v>#DIV/0!</v>
      </c>
      <c r="W50" s="172" t="e">
        <f t="shared" si="56"/>
        <v>#DIV/0!</v>
      </c>
      <c r="X50" s="173" t="e">
        <f t="shared" si="57"/>
        <v>#DIV/0!</v>
      </c>
      <c r="Y50" s="172"/>
    </row>
    <row r="51" spans="1:25" s="174" customFormat="1" x14ac:dyDescent="0.2">
      <c r="A51" s="162"/>
      <c r="B51" s="163" t="s">
        <v>706</v>
      </c>
      <c r="C51" s="164"/>
      <c r="D51" s="165" t="e">
        <f t="shared" si="51"/>
        <v>#DIV/0!</v>
      </c>
      <c r="E51" s="166" t="e">
        <f t="shared" si="58"/>
        <v>#DIV/0!</v>
      </c>
      <c r="F51" s="167" t="e">
        <f t="shared" si="59"/>
        <v>#DIV/0!</v>
      </c>
      <c r="G51" s="167" t="e">
        <f t="shared" si="60"/>
        <v>#DIV/0!</v>
      </c>
      <c r="H51" s="167" t="e">
        <f t="shared" si="61"/>
        <v>#DIV/0!</v>
      </c>
      <c r="I51" s="167" t="e">
        <f t="shared" si="62"/>
        <v>#DIV/0!</v>
      </c>
      <c r="J51" s="168"/>
      <c r="K51" s="169"/>
      <c r="L51" s="168"/>
      <c r="M51" s="167"/>
      <c r="N51" s="167"/>
      <c r="O51" s="167"/>
      <c r="P51" s="167"/>
      <c r="Q51" s="165" t="e">
        <f t="shared" si="52"/>
        <v>#DIV/0!</v>
      </c>
      <c r="R51" s="140">
        <f>L51-J51</f>
        <v>0</v>
      </c>
      <c r="S51" s="141" t="e">
        <f t="shared" si="64"/>
        <v>#DIV/0!</v>
      </c>
      <c r="T51" s="170"/>
      <c r="U51" s="171"/>
      <c r="V51" s="172" t="e">
        <f t="shared" si="55"/>
        <v>#DIV/0!</v>
      </c>
      <c r="W51" s="172" t="e">
        <f t="shared" si="56"/>
        <v>#DIV/0!</v>
      </c>
      <c r="X51" s="173" t="e">
        <f t="shared" si="57"/>
        <v>#DIV/0!</v>
      </c>
      <c r="Y51" s="172"/>
    </row>
    <row r="52" spans="1:25" s="174" customFormat="1" x14ac:dyDescent="0.2">
      <c r="A52" s="204"/>
      <c r="B52" s="163" t="s">
        <v>719</v>
      </c>
      <c r="C52" s="164"/>
      <c r="D52" s="165" t="e">
        <f t="shared" si="51"/>
        <v>#DIV/0!</v>
      </c>
      <c r="E52" s="166" t="e">
        <f>D52/12</f>
        <v>#DIV/0!</v>
      </c>
      <c r="F52" s="167" t="e">
        <f t="shared" si="59"/>
        <v>#DIV/0!</v>
      </c>
      <c r="G52" s="167" t="e">
        <f t="shared" si="60"/>
        <v>#DIV/0!</v>
      </c>
      <c r="H52" s="167" t="e">
        <f t="shared" si="61"/>
        <v>#DIV/0!</v>
      </c>
      <c r="I52" s="167" t="e">
        <f t="shared" si="62"/>
        <v>#DIV/0!</v>
      </c>
      <c r="J52" s="168"/>
      <c r="K52" s="169"/>
      <c r="L52" s="168"/>
      <c r="M52" s="167"/>
      <c r="N52" s="167"/>
      <c r="O52" s="167"/>
      <c r="P52" s="167"/>
      <c r="Q52" s="165" t="e">
        <f t="shared" si="52"/>
        <v>#DIV/0!</v>
      </c>
      <c r="R52" s="140">
        <f t="shared" ref="R52" si="65">L52-J52</f>
        <v>0</v>
      </c>
      <c r="S52" s="141" t="e">
        <f>L52/J52-1</f>
        <v>#DIV/0!</v>
      </c>
      <c r="T52" s="205"/>
      <c r="U52" s="205"/>
      <c r="V52" s="172"/>
      <c r="W52" s="172"/>
      <c r="X52" s="173"/>
      <c r="Y52" s="172"/>
    </row>
    <row r="53" spans="1:25" s="161" customFormat="1" ht="25.5" x14ac:dyDescent="0.2">
      <c r="A53" s="146">
        <v>6</v>
      </c>
      <c r="B53" s="147" t="s">
        <v>710</v>
      </c>
      <c r="C53" s="148" t="s">
        <v>19</v>
      </c>
      <c r="D53" s="149">
        <f t="shared" si="51"/>
        <v>8759.0062111801235</v>
      </c>
      <c r="E53" s="150">
        <f>D53/12</f>
        <v>729.91718426501029</v>
      </c>
      <c r="F53" s="151">
        <f>M53/$T$53</f>
        <v>847.82608695652175</v>
      </c>
      <c r="G53" s="151">
        <f>N53/$T$53</f>
        <v>90.062111801242239</v>
      </c>
      <c r="H53" s="151">
        <f>O53/$T$53</f>
        <v>3163.2391304347825</v>
      </c>
      <c r="I53" s="151">
        <f>P53/$T$53</f>
        <v>4657.8788819875772</v>
      </c>
      <c r="J53" s="152">
        <f>SUM(J54:J60)</f>
        <v>2820400</v>
      </c>
      <c r="K53" s="153">
        <f>L53/$L$7</f>
        <v>8.5540808514410108E-2</v>
      </c>
      <c r="L53" s="152">
        <f>SUM(L54:L60)</f>
        <v>2820400</v>
      </c>
      <c r="M53" s="151">
        <f>SUM(M54:M60)</f>
        <v>273000</v>
      </c>
      <c r="N53" s="151">
        <f t="shared" ref="N53:P53" si="66">SUM(N54:N60)</f>
        <v>29000</v>
      </c>
      <c r="O53" s="151">
        <f t="shared" si="66"/>
        <v>1018563</v>
      </c>
      <c r="P53" s="151">
        <f t="shared" si="66"/>
        <v>1499837</v>
      </c>
      <c r="Q53" s="149">
        <f t="shared" si="52"/>
        <v>8759.0062111801235</v>
      </c>
      <c r="R53" s="154">
        <f>L53-J53</f>
        <v>0</v>
      </c>
      <c r="S53" s="155">
        <f t="shared" si="1"/>
        <v>0</v>
      </c>
      <c r="T53" s="156">
        <f>SUM(T54:T60)</f>
        <v>322</v>
      </c>
      <c r="U53" s="157"/>
      <c r="V53" s="158">
        <f t="shared" ref="V53:V60" si="67">D53*T53</f>
        <v>2820400</v>
      </c>
      <c r="W53" s="158">
        <f t="shared" ref="W53:W60" si="68">L53-V53</f>
        <v>0</v>
      </c>
      <c r="X53" s="159">
        <f t="shared" ref="X53:X60" si="69">L53/T53</f>
        <v>8759.0062111801235</v>
      </c>
      <c r="Y53" s="160"/>
    </row>
    <row r="54" spans="1:25" s="174" customFormat="1" x14ac:dyDescent="0.2">
      <c r="A54" s="162"/>
      <c r="B54" s="163" t="s">
        <v>700</v>
      </c>
      <c r="C54" s="164"/>
      <c r="D54" s="165" t="e">
        <f t="shared" si="51"/>
        <v>#DIV/0!</v>
      </c>
      <c r="E54" s="166" t="e">
        <f>D54/12</f>
        <v>#DIV/0!</v>
      </c>
      <c r="F54" s="167" t="e">
        <f>M54/T54</f>
        <v>#DIV/0!</v>
      </c>
      <c r="G54" s="167" t="e">
        <f>N54/T54</f>
        <v>#DIV/0!</v>
      </c>
      <c r="H54" s="167" t="e">
        <f>O54/T54</f>
        <v>#DIV/0!</v>
      </c>
      <c r="I54" s="167" t="e">
        <f>P54/T54</f>
        <v>#DIV/0!</v>
      </c>
      <c r="J54" s="168"/>
      <c r="K54" s="169"/>
      <c r="L54" s="168"/>
      <c r="M54" s="167"/>
      <c r="N54" s="167"/>
      <c r="O54" s="167"/>
      <c r="P54" s="167"/>
      <c r="Q54" s="165" t="e">
        <f t="shared" si="52"/>
        <v>#DIV/0!</v>
      </c>
      <c r="R54" s="140">
        <f>L54-J54</f>
        <v>0</v>
      </c>
      <c r="S54" s="141" t="e">
        <f>L54/J54-1</f>
        <v>#DIV/0!</v>
      </c>
      <c r="T54" s="170"/>
      <c r="U54" s="171"/>
      <c r="V54" s="172" t="e">
        <f t="shared" si="67"/>
        <v>#DIV/0!</v>
      </c>
      <c r="W54" s="172" t="e">
        <f t="shared" si="68"/>
        <v>#DIV/0!</v>
      </c>
      <c r="X54" s="173" t="e">
        <f t="shared" si="69"/>
        <v>#DIV/0!</v>
      </c>
      <c r="Y54" s="172" t="e">
        <f>J54/T54/12</f>
        <v>#DIV/0!</v>
      </c>
    </row>
    <row r="55" spans="1:25" s="174" customFormat="1" x14ac:dyDescent="0.2">
      <c r="A55" s="162"/>
      <c r="B55" s="163" t="s">
        <v>701</v>
      </c>
      <c r="C55" s="164"/>
      <c r="D55" s="165" t="e">
        <f t="shared" si="51"/>
        <v>#DIV/0!</v>
      </c>
      <c r="E55" s="166" t="e">
        <f t="shared" ref="E55:E60" si="70">D55/12</f>
        <v>#DIV/0!</v>
      </c>
      <c r="F55" s="167" t="e">
        <f t="shared" ref="F55:F61" si="71">M55/T55</f>
        <v>#DIV/0!</v>
      </c>
      <c r="G55" s="167" t="e">
        <f t="shared" ref="G55:G61" si="72">N55/T55</f>
        <v>#DIV/0!</v>
      </c>
      <c r="H55" s="167" t="e">
        <f t="shared" ref="H55:H61" si="73">O55/T55</f>
        <v>#DIV/0!</v>
      </c>
      <c r="I55" s="167" t="e">
        <f t="shared" ref="I55:I61" si="74">P55/T55</f>
        <v>#DIV/0!</v>
      </c>
      <c r="J55" s="168"/>
      <c r="K55" s="169"/>
      <c r="L55" s="168"/>
      <c r="M55" s="167"/>
      <c r="N55" s="167"/>
      <c r="O55" s="167"/>
      <c r="P55" s="167"/>
      <c r="Q55" s="165" t="e">
        <f t="shared" si="52"/>
        <v>#DIV/0!</v>
      </c>
      <c r="R55" s="140">
        <f t="shared" ref="R55:R58" si="75">L55-J55</f>
        <v>0</v>
      </c>
      <c r="S55" s="141" t="e">
        <f t="shared" ref="S55:S60" si="76">L55/J55-1</f>
        <v>#DIV/0!</v>
      </c>
      <c r="T55" s="170"/>
      <c r="U55" s="171"/>
      <c r="V55" s="172" t="e">
        <f t="shared" si="67"/>
        <v>#DIV/0!</v>
      </c>
      <c r="W55" s="172" t="e">
        <f t="shared" si="68"/>
        <v>#DIV/0!</v>
      </c>
      <c r="X55" s="173" t="e">
        <f t="shared" si="69"/>
        <v>#DIV/0!</v>
      </c>
      <c r="Y55" s="172"/>
    </row>
    <row r="56" spans="1:25" s="174" customFormat="1" x14ac:dyDescent="0.2">
      <c r="A56" s="162"/>
      <c r="B56" s="163" t="s">
        <v>702</v>
      </c>
      <c r="C56" s="164"/>
      <c r="D56" s="165">
        <f t="shared" si="51"/>
        <v>8759.0062111801235</v>
      </c>
      <c r="E56" s="166">
        <f t="shared" si="70"/>
        <v>729.91718426501029</v>
      </c>
      <c r="F56" s="167">
        <f t="shared" si="71"/>
        <v>847.82608695652175</v>
      </c>
      <c r="G56" s="167">
        <f t="shared" si="72"/>
        <v>90.062111801242239</v>
      </c>
      <c r="H56" s="167">
        <f t="shared" si="73"/>
        <v>3163.2391304347825</v>
      </c>
      <c r="I56" s="167">
        <f t="shared" si="74"/>
        <v>4657.8788819875772</v>
      </c>
      <c r="J56" s="168">
        <v>2820400</v>
      </c>
      <c r="K56" s="169"/>
      <c r="L56" s="168">
        <f>M56+N56+O56+P56</f>
        <v>2820400</v>
      </c>
      <c r="M56" s="167">
        <v>273000</v>
      </c>
      <c r="N56" s="167">
        <v>29000</v>
      </c>
      <c r="O56" s="167">
        <v>1018563</v>
      </c>
      <c r="P56" s="167">
        <v>1499837</v>
      </c>
      <c r="Q56" s="165">
        <f t="shared" si="52"/>
        <v>8759.0062111801235</v>
      </c>
      <c r="R56" s="140">
        <f t="shared" si="75"/>
        <v>0</v>
      </c>
      <c r="S56" s="141">
        <f t="shared" si="76"/>
        <v>0</v>
      </c>
      <c r="T56" s="170">
        <v>322</v>
      </c>
      <c r="U56" s="171"/>
      <c r="V56" s="172">
        <f t="shared" si="67"/>
        <v>2820400</v>
      </c>
      <c r="W56" s="172">
        <f t="shared" si="68"/>
        <v>0</v>
      </c>
      <c r="X56" s="173">
        <f t="shared" si="69"/>
        <v>8759.0062111801235</v>
      </c>
      <c r="Y56" s="172"/>
    </row>
    <row r="57" spans="1:25" s="174" customFormat="1" x14ac:dyDescent="0.2">
      <c r="A57" s="162"/>
      <c r="B57" s="163" t="s">
        <v>703</v>
      </c>
      <c r="C57" s="164"/>
      <c r="D57" s="165" t="e">
        <f t="shared" si="51"/>
        <v>#DIV/0!</v>
      </c>
      <c r="E57" s="166" t="e">
        <f t="shared" si="70"/>
        <v>#DIV/0!</v>
      </c>
      <c r="F57" s="167" t="e">
        <f t="shared" si="71"/>
        <v>#DIV/0!</v>
      </c>
      <c r="G57" s="167" t="e">
        <f t="shared" si="72"/>
        <v>#DIV/0!</v>
      </c>
      <c r="H57" s="167" t="e">
        <f t="shared" si="73"/>
        <v>#DIV/0!</v>
      </c>
      <c r="I57" s="167" t="e">
        <f t="shared" si="74"/>
        <v>#DIV/0!</v>
      </c>
      <c r="J57" s="168"/>
      <c r="K57" s="169"/>
      <c r="L57" s="168"/>
      <c r="M57" s="167"/>
      <c r="N57" s="167"/>
      <c r="O57" s="167"/>
      <c r="P57" s="167"/>
      <c r="Q57" s="165" t="e">
        <f t="shared" si="52"/>
        <v>#DIV/0!</v>
      </c>
      <c r="R57" s="140">
        <f t="shared" si="75"/>
        <v>0</v>
      </c>
      <c r="S57" s="141" t="e">
        <f t="shared" si="76"/>
        <v>#DIV/0!</v>
      </c>
      <c r="T57" s="170"/>
      <c r="U57" s="171"/>
      <c r="V57" s="172" t="e">
        <f t="shared" si="67"/>
        <v>#DIV/0!</v>
      </c>
      <c r="W57" s="172" t="e">
        <f t="shared" si="68"/>
        <v>#DIV/0!</v>
      </c>
      <c r="X57" s="173" t="e">
        <f t="shared" si="69"/>
        <v>#DIV/0!</v>
      </c>
      <c r="Y57" s="172"/>
    </row>
    <row r="58" spans="1:25" s="174" customFormat="1" x14ac:dyDescent="0.2">
      <c r="A58" s="162"/>
      <c r="B58" s="163" t="s">
        <v>704</v>
      </c>
      <c r="C58" s="164"/>
      <c r="D58" s="165" t="e">
        <f t="shared" si="51"/>
        <v>#DIV/0!</v>
      </c>
      <c r="E58" s="166" t="e">
        <f t="shared" si="70"/>
        <v>#DIV/0!</v>
      </c>
      <c r="F58" s="167" t="e">
        <f t="shared" si="71"/>
        <v>#DIV/0!</v>
      </c>
      <c r="G58" s="167" t="e">
        <f t="shared" si="72"/>
        <v>#DIV/0!</v>
      </c>
      <c r="H58" s="167" t="e">
        <f t="shared" si="73"/>
        <v>#DIV/0!</v>
      </c>
      <c r="I58" s="167" t="e">
        <f t="shared" si="74"/>
        <v>#DIV/0!</v>
      </c>
      <c r="J58" s="168"/>
      <c r="K58" s="169"/>
      <c r="L58" s="168"/>
      <c r="M58" s="167"/>
      <c r="N58" s="167"/>
      <c r="O58" s="167"/>
      <c r="P58" s="167"/>
      <c r="Q58" s="165" t="e">
        <f t="shared" si="52"/>
        <v>#DIV/0!</v>
      </c>
      <c r="R58" s="140">
        <f t="shared" si="75"/>
        <v>0</v>
      </c>
      <c r="S58" s="141" t="e">
        <f t="shared" si="76"/>
        <v>#DIV/0!</v>
      </c>
      <c r="T58" s="170"/>
      <c r="U58" s="171"/>
      <c r="V58" s="172" t="e">
        <f t="shared" si="67"/>
        <v>#DIV/0!</v>
      </c>
      <c r="W58" s="172" t="e">
        <f t="shared" si="68"/>
        <v>#DIV/0!</v>
      </c>
      <c r="X58" s="173" t="e">
        <f t="shared" si="69"/>
        <v>#DIV/0!</v>
      </c>
      <c r="Y58" s="172"/>
    </row>
    <row r="59" spans="1:25" s="174" customFormat="1" ht="13.5" customHeight="1" x14ac:dyDescent="0.2">
      <c r="A59" s="162"/>
      <c r="B59" s="163" t="s">
        <v>705</v>
      </c>
      <c r="C59" s="164"/>
      <c r="D59" s="165" t="e">
        <f t="shared" si="51"/>
        <v>#DIV/0!</v>
      </c>
      <c r="E59" s="166" t="e">
        <f t="shared" si="70"/>
        <v>#DIV/0!</v>
      </c>
      <c r="F59" s="167" t="e">
        <f t="shared" si="71"/>
        <v>#DIV/0!</v>
      </c>
      <c r="G59" s="167" t="e">
        <f t="shared" si="72"/>
        <v>#DIV/0!</v>
      </c>
      <c r="H59" s="167" t="e">
        <f t="shared" si="73"/>
        <v>#DIV/0!</v>
      </c>
      <c r="I59" s="167" t="e">
        <f t="shared" si="74"/>
        <v>#DIV/0!</v>
      </c>
      <c r="J59" s="168"/>
      <c r="K59" s="169"/>
      <c r="L59" s="168"/>
      <c r="M59" s="167"/>
      <c r="N59" s="167"/>
      <c r="O59" s="167"/>
      <c r="P59" s="167"/>
      <c r="Q59" s="165" t="e">
        <f t="shared" si="52"/>
        <v>#DIV/0!</v>
      </c>
      <c r="R59" s="140">
        <f>L59-J59</f>
        <v>0</v>
      </c>
      <c r="S59" s="141" t="e">
        <f t="shared" si="76"/>
        <v>#DIV/0!</v>
      </c>
      <c r="T59" s="170"/>
      <c r="U59" s="171"/>
      <c r="V59" s="172" t="e">
        <f t="shared" si="67"/>
        <v>#DIV/0!</v>
      </c>
      <c r="W59" s="172" t="e">
        <f t="shared" si="68"/>
        <v>#DIV/0!</v>
      </c>
      <c r="X59" s="173" t="e">
        <f t="shared" si="69"/>
        <v>#DIV/0!</v>
      </c>
      <c r="Y59" s="172"/>
    </row>
    <row r="60" spans="1:25" s="174" customFormat="1" x14ac:dyDescent="0.2">
      <c r="A60" s="162"/>
      <c r="B60" s="163" t="s">
        <v>706</v>
      </c>
      <c r="C60" s="164"/>
      <c r="D60" s="165" t="e">
        <f t="shared" si="51"/>
        <v>#DIV/0!</v>
      </c>
      <c r="E60" s="166" t="e">
        <f t="shared" si="70"/>
        <v>#DIV/0!</v>
      </c>
      <c r="F60" s="167" t="e">
        <f t="shared" si="71"/>
        <v>#DIV/0!</v>
      </c>
      <c r="G60" s="167" t="e">
        <f t="shared" si="72"/>
        <v>#DIV/0!</v>
      </c>
      <c r="H60" s="167" t="e">
        <f t="shared" si="73"/>
        <v>#DIV/0!</v>
      </c>
      <c r="I60" s="167" t="e">
        <f t="shared" si="74"/>
        <v>#DIV/0!</v>
      </c>
      <c r="J60" s="168"/>
      <c r="K60" s="169"/>
      <c r="L60" s="168"/>
      <c r="M60" s="167"/>
      <c r="N60" s="167"/>
      <c r="O60" s="167"/>
      <c r="P60" s="167"/>
      <c r="Q60" s="165" t="e">
        <f t="shared" si="52"/>
        <v>#DIV/0!</v>
      </c>
      <c r="R60" s="140">
        <f>L60-J60</f>
        <v>0</v>
      </c>
      <c r="S60" s="141" t="e">
        <f t="shared" si="76"/>
        <v>#DIV/0!</v>
      </c>
      <c r="T60" s="170"/>
      <c r="U60" s="171"/>
      <c r="V60" s="172" t="e">
        <f t="shared" si="67"/>
        <v>#DIV/0!</v>
      </c>
      <c r="W60" s="172" t="e">
        <f t="shared" si="68"/>
        <v>#DIV/0!</v>
      </c>
      <c r="X60" s="173" t="e">
        <f t="shared" si="69"/>
        <v>#DIV/0!</v>
      </c>
      <c r="Y60" s="172"/>
    </row>
    <row r="61" spans="1:25" s="174" customFormat="1" x14ac:dyDescent="0.2">
      <c r="A61" s="204"/>
      <c r="B61" s="163" t="s">
        <v>719</v>
      </c>
      <c r="C61" s="164"/>
      <c r="D61" s="165" t="e">
        <f t="shared" si="51"/>
        <v>#DIV/0!</v>
      </c>
      <c r="E61" s="166" t="e">
        <f>D61/12</f>
        <v>#DIV/0!</v>
      </c>
      <c r="F61" s="167" t="e">
        <f t="shared" si="71"/>
        <v>#DIV/0!</v>
      </c>
      <c r="G61" s="167" t="e">
        <f t="shared" si="72"/>
        <v>#DIV/0!</v>
      </c>
      <c r="H61" s="167" t="e">
        <f t="shared" si="73"/>
        <v>#DIV/0!</v>
      </c>
      <c r="I61" s="167" t="e">
        <f t="shared" si="74"/>
        <v>#DIV/0!</v>
      </c>
      <c r="J61" s="168"/>
      <c r="K61" s="169"/>
      <c r="L61" s="168"/>
      <c r="M61" s="167"/>
      <c r="N61" s="167"/>
      <c r="O61" s="167"/>
      <c r="P61" s="167"/>
      <c r="Q61" s="165" t="e">
        <f t="shared" si="52"/>
        <v>#DIV/0!</v>
      </c>
      <c r="R61" s="140">
        <f t="shared" ref="R61" si="77">L61-J61</f>
        <v>0</v>
      </c>
      <c r="S61" s="141" t="e">
        <f>L61/J61-1</f>
        <v>#DIV/0!</v>
      </c>
      <c r="T61" s="205"/>
      <c r="U61" s="205"/>
      <c r="V61" s="172"/>
      <c r="W61" s="172"/>
      <c r="X61" s="173"/>
      <c r="Y61" s="172"/>
    </row>
    <row r="62" spans="1:25" s="161" customFormat="1" ht="100.5" customHeight="1" x14ac:dyDescent="0.2">
      <c r="A62" s="146">
        <v>7</v>
      </c>
      <c r="B62" s="147" t="s">
        <v>711</v>
      </c>
      <c r="C62" s="148" t="s">
        <v>712</v>
      </c>
      <c r="D62" s="149">
        <f t="shared" si="51"/>
        <v>451800</v>
      </c>
      <c r="E62" s="150">
        <f>D62/12</f>
        <v>37650</v>
      </c>
      <c r="F62" s="151">
        <f>M62/$T$62</f>
        <v>0</v>
      </c>
      <c r="G62" s="151">
        <f>N62/$T$62</f>
        <v>100000</v>
      </c>
      <c r="H62" s="151">
        <f>O62/$T$62</f>
        <v>79800</v>
      </c>
      <c r="I62" s="151">
        <f>P62/$T$62</f>
        <v>272000</v>
      </c>
      <c r="J62" s="152">
        <f>SUM(J63:J69)</f>
        <v>2259000</v>
      </c>
      <c r="K62" s="153">
        <f>L62/$L$7</f>
        <v>6.8513929383793942E-2</v>
      </c>
      <c r="L62" s="152">
        <f>SUM(L63:L69)</f>
        <v>2259000</v>
      </c>
      <c r="M62" s="151">
        <f>SUM(M63:M69)</f>
        <v>0</v>
      </c>
      <c r="N62" s="151">
        <f t="shared" ref="N62:P62" si="78">SUM(N63:N69)</f>
        <v>500000</v>
      </c>
      <c r="O62" s="151">
        <f t="shared" si="78"/>
        <v>399000</v>
      </c>
      <c r="P62" s="151">
        <f t="shared" si="78"/>
        <v>1360000</v>
      </c>
      <c r="Q62" s="149">
        <f t="shared" si="52"/>
        <v>451800</v>
      </c>
      <c r="R62" s="154">
        <f>L62-J62</f>
        <v>0</v>
      </c>
      <c r="S62" s="155">
        <f t="shared" si="1"/>
        <v>0</v>
      </c>
      <c r="T62" s="156">
        <f>SUM(T63:T69)</f>
        <v>5</v>
      </c>
      <c r="U62" s="157"/>
      <c r="V62" s="158">
        <f t="shared" ref="V62:V69" si="79">D62*T62</f>
        <v>2259000</v>
      </c>
      <c r="W62" s="158">
        <f t="shared" ref="W62:W69" si="80">L62-V62</f>
        <v>0</v>
      </c>
      <c r="X62" s="159">
        <f t="shared" ref="X62:X69" si="81">L62/T62</f>
        <v>451800</v>
      </c>
      <c r="Y62" s="160"/>
    </row>
    <row r="63" spans="1:25" s="174" customFormat="1" x14ac:dyDescent="0.2">
      <c r="A63" s="162"/>
      <c r="B63" s="163" t="s">
        <v>700</v>
      </c>
      <c r="C63" s="164"/>
      <c r="D63" s="165" t="e">
        <f t="shared" si="51"/>
        <v>#DIV/0!</v>
      </c>
      <c r="E63" s="166" t="e">
        <f>D63/12</f>
        <v>#DIV/0!</v>
      </c>
      <c r="F63" s="167" t="e">
        <f>M63/T63</f>
        <v>#DIV/0!</v>
      </c>
      <c r="G63" s="167" t="e">
        <f>N63/T63</f>
        <v>#DIV/0!</v>
      </c>
      <c r="H63" s="167" t="e">
        <f>O63/T63</f>
        <v>#DIV/0!</v>
      </c>
      <c r="I63" s="167" t="e">
        <f>P63/T63</f>
        <v>#DIV/0!</v>
      </c>
      <c r="J63" s="168"/>
      <c r="K63" s="169"/>
      <c r="L63" s="168"/>
      <c r="M63" s="167"/>
      <c r="N63" s="167"/>
      <c r="O63" s="167"/>
      <c r="P63" s="167"/>
      <c r="Q63" s="165" t="e">
        <f t="shared" si="52"/>
        <v>#DIV/0!</v>
      </c>
      <c r="R63" s="140">
        <f>L63-J63</f>
        <v>0</v>
      </c>
      <c r="S63" s="141" t="e">
        <f>L63/J63-1</f>
        <v>#DIV/0!</v>
      </c>
      <c r="T63" s="170"/>
      <c r="U63" s="171"/>
      <c r="V63" s="172" t="e">
        <f t="shared" si="79"/>
        <v>#DIV/0!</v>
      </c>
      <c r="W63" s="172" t="e">
        <f t="shared" si="80"/>
        <v>#DIV/0!</v>
      </c>
      <c r="X63" s="173" t="e">
        <f t="shared" si="81"/>
        <v>#DIV/0!</v>
      </c>
      <c r="Y63" s="172" t="e">
        <f>J63/T63/12</f>
        <v>#DIV/0!</v>
      </c>
    </row>
    <row r="64" spans="1:25" s="174" customFormat="1" x14ac:dyDescent="0.2">
      <c r="A64" s="162"/>
      <c r="B64" s="163" t="s">
        <v>701</v>
      </c>
      <c r="C64" s="164"/>
      <c r="D64" s="165" t="e">
        <f t="shared" si="51"/>
        <v>#DIV/0!</v>
      </c>
      <c r="E64" s="166" t="e">
        <f t="shared" ref="E64:E69" si="82">D64/12</f>
        <v>#DIV/0!</v>
      </c>
      <c r="F64" s="167" t="e">
        <f t="shared" ref="F64:F70" si="83">M64/T64</f>
        <v>#DIV/0!</v>
      </c>
      <c r="G64" s="167" t="e">
        <f t="shared" ref="G64:G70" si="84">N64/T64</f>
        <v>#DIV/0!</v>
      </c>
      <c r="H64" s="167" t="e">
        <f t="shared" ref="H64:H70" si="85">O64/T64</f>
        <v>#DIV/0!</v>
      </c>
      <c r="I64" s="167" t="e">
        <f t="shared" ref="I64:I70" si="86">P64/T64</f>
        <v>#DIV/0!</v>
      </c>
      <c r="J64" s="168"/>
      <c r="K64" s="169"/>
      <c r="L64" s="168"/>
      <c r="M64" s="167"/>
      <c r="N64" s="167"/>
      <c r="O64" s="167"/>
      <c r="P64" s="167"/>
      <c r="Q64" s="165" t="e">
        <f t="shared" si="52"/>
        <v>#DIV/0!</v>
      </c>
      <c r="R64" s="140">
        <f t="shared" ref="R64:R67" si="87">L64-J64</f>
        <v>0</v>
      </c>
      <c r="S64" s="141" t="e">
        <f t="shared" ref="S64:S69" si="88">L64/J64-1</f>
        <v>#DIV/0!</v>
      </c>
      <c r="T64" s="170"/>
      <c r="U64" s="171"/>
      <c r="V64" s="172" t="e">
        <f t="shared" si="79"/>
        <v>#DIV/0!</v>
      </c>
      <c r="W64" s="172" t="e">
        <f t="shared" si="80"/>
        <v>#DIV/0!</v>
      </c>
      <c r="X64" s="173" t="e">
        <f t="shared" si="81"/>
        <v>#DIV/0!</v>
      </c>
      <c r="Y64" s="172"/>
    </row>
    <row r="65" spans="1:25" s="174" customFormat="1" x14ac:dyDescent="0.2">
      <c r="A65" s="162"/>
      <c r="B65" s="163" t="s">
        <v>702</v>
      </c>
      <c r="C65" s="164"/>
      <c r="D65" s="165">
        <f t="shared" si="51"/>
        <v>451800</v>
      </c>
      <c r="E65" s="166">
        <f t="shared" si="82"/>
        <v>37650</v>
      </c>
      <c r="F65" s="167">
        <f t="shared" si="83"/>
        <v>0</v>
      </c>
      <c r="G65" s="167">
        <f t="shared" si="84"/>
        <v>100000</v>
      </c>
      <c r="H65" s="167">
        <f t="shared" si="85"/>
        <v>79800</v>
      </c>
      <c r="I65" s="167">
        <f t="shared" si="86"/>
        <v>272000</v>
      </c>
      <c r="J65" s="168">
        <v>2259000</v>
      </c>
      <c r="K65" s="169"/>
      <c r="L65" s="168">
        <f>M65+N65+O65+P65</f>
        <v>2259000</v>
      </c>
      <c r="M65" s="167">
        <v>0</v>
      </c>
      <c r="N65" s="167">
        <v>500000</v>
      </c>
      <c r="O65" s="167">
        <v>399000</v>
      </c>
      <c r="P65" s="167">
        <v>1360000</v>
      </c>
      <c r="Q65" s="165">
        <f t="shared" si="52"/>
        <v>451800</v>
      </c>
      <c r="R65" s="140">
        <f t="shared" si="87"/>
        <v>0</v>
      </c>
      <c r="S65" s="141">
        <f t="shared" si="88"/>
        <v>0</v>
      </c>
      <c r="T65" s="170">
        <v>5</v>
      </c>
      <c r="U65" s="171"/>
      <c r="V65" s="172">
        <f t="shared" si="79"/>
        <v>2259000</v>
      </c>
      <c r="W65" s="172">
        <f t="shared" si="80"/>
        <v>0</v>
      </c>
      <c r="X65" s="173">
        <f t="shared" si="81"/>
        <v>451800</v>
      </c>
      <c r="Y65" s="172"/>
    </row>
    <row r="66" spans="1:25" s="174" customFormat="1" x14ac:dyDescent="0.2">
      <c r="A66" s="162"/>
      <c r="B66" s="163" t="s">
        <v>703</v>
      </c>
      <c r="C66" s="164"/>
      <c r="D66" s="165" t="e">
        <f t="shared" si="51"/>
        <v>#DIV/0!</v>
      </c>
      <c r="E66" s="166" t="e">
        <f t="shared" si="82"/>
        <v>#DIV/0!</v>
      </c>
      <c r="F66" s="167" t="e">
        <f t="shared" si="83"/>
        <v>#DIV/0!</v>
      </c>
      <c r="G66" s="167" t="e">
        <f t="shared" si="84"/>
        <v>#DIV/0!</v>
      </c>
      <c r="H66" s="167" t="e">
        <f t="shared" si="85"/>
        <v>#DIV/0!</v>
      </c>
      <c r="I66" s="167" t="e">
        <f t="shared" si="86"/>
        <v>#DIV/0!</v>
      </c>
      <c r="J66" s="168"/>
      <c r="K66" s="169"/>
      <c r="L66" s="168"/>
      <c r="M66" s="167"/>
      <c r="N66" s="167"/>
      <c r="O66" s="167"/>
      <c r="P66" s="167"/>
      <c r="Q66" s="165" t="e">
        <f t="shared" si="52"/>
        <v>#DIV/0!</v>
      </c>
      <c r="R66" s="140">
        <f t="shared" si="87"/>
        <v>0</v>
      </c>
      <c r="S66" s="141" t="e">
        <f t="shared" si="88"/>
        <v>#DIV/0!</v>
      </c>
      <c r="T66" s="170"/>
      <c r="U66" s="171"/>
      <c r="V66" s="172" t="e">
        <f t="shared" si="79"/>
        <v>#DIV/0!</v>
      </c>
      <c r="W66" s="172" t="e">
        <f t="shared" si="80"/>
        <v>#DIV/0!</v>
      </c>
      <c r="X66" s="173" t="e">
        <f t="shared" si="81"/>
        <v>#DIV/0!</v>
      </c>
      <c r="Y66" s="172"/>
    </row>
    <row r="67" spans="1:25" s="174" customFormat="1" x14ac:dyDescent="0.2">
      <c r="A67" s="162"/>
      <c r="B67" s="163" t="s">
        <v>704</v>
      </c>
      <c r="C67" s="164"/>
      <c r="D67" s="165" t="e">
        <f t="shared" si="51"/>
        <v>#DIV/0!</v>
      </c>
      <c r="E67" s="166" t="e">
        <f t="shared" si="82"/>
        <v>#DIV/0!</v>
      </c>
      <c r="F67" s="167" t="e">
        <f t="shared" si="83"/>
        <v>#DIV/0!</v>
      </c>
      <c r="G67" s="167" t="e">
        <f t="shared" si="84"/>
        <v>#DIV/0!</v>
      </c>
      <c r="H67" s="167" t="e">
        <f t="shared" si="85"/>
        <v>#DIV/0!</v>
      </c>
      <c r="I67" s="167" t="e">
        <f t="shared" si="86"/>
        <v>#DIV/0!</v>
      </c>
      <c r="J67" s="168"/>
      <c r="K67" s="169"/>
      <c r="L67" s="168"/>
      <c r="M67" s="167"/>
      <c r="N67" s="167"/>
      <c r="O67" s="167"/>
      <c r="P67" s="167"/>
      <c r="Q67" s="165" t="e">
        <f t="shared" si="52"/>
        <v>#DIV/0!</v>
      </c>
      <c r="R67" s="140">
        <f t="shared" si="87"/>
        <v>0</v>
      </c>
      <c r="S67" s="141" t="e">
        <f t="shared" si="88"/>
        <v>#DIV/0!</v>
      </c>
      <c r="T67" s="170"/>
      <c r="U67" s="171"/>
      <c r="V67" s="172" t="e">
        <f t="shared" si="79"/>
        <v>#DIV/0!</v>
      </c>
      <c r="W67" s="172" t="e">
        <f t="shared" si="80"/>
        <v>#DIV/0!</v>
      </c>
      <c r="X67" s="173" t="e">
        <f t="shared" si="81"/>
        <v>#DIV/0!</v>
      </c>
      <c r="Y67" s="172"/>
    </row>
    <row r="68" spans="1:25" s="174" customFormat="1" ht="13.5" customHeight="1" x14ac:dyDescent="0.2">
      <c r="A68" s="162"/>
      <c r="B68" s="163" t="s">
        <v>705</v>
      </c>
      <c r="C68" s="164"/>
      <c r="D68" s="165" t="e">
        <f t="shared" si="51"/>
        <v>#DIV/0!</v>
      </c>
      <c r="E68" s="166" t="e">
        <f t="shared" si="82"/>
        <v>#DIV/0!</v>
      </c>
      <c r="F68" s="167" t="e">
        <f t="shared" si="83"/>
        <v>#DIV/0!</v>
      </c>
      <c r="G68" s="167" t="e">
        <f t="shared" si="84"/>
        <v>#DIV/0!</v>
      </c>
      <c r="H68" s="167" t="e">
        <f t="shared" si="85"/>
        <v>#DIV/0!</v>
      </c>
      <c r="I68" s="167" t="e">
        <f t="shared" si="86"/>
        <v>#DIV/0!</v>
      </c>
      <c r="J68" s="168"/>
      <c r="K68" s="169"/>
      <c r="L68" s="168"/>
      <c r="M68" s="167"/>
      <c r="N68" s="167"/>
      <c r="O68" s="167"/>
      <c r="P68" s="167"/>
      <c r="Q68" s="165" t="e">
        <f t="shared" si="52"/>
        <v>#DIV/0!</v>
      </c>
      <c r="R68" s="140">
        <f>L68-J68</f>
        <v>0</v>
      </c>
      <c r="S68" s="141" t="e">
        <f t="shared" si="88"/>
        <v>#DIV/0!</v>
      </c>
      <c r="T68" s="170"/>
      <c r="U68" s="171"/>
      <c r="V68" s="172" t="e">
        <f t="shared" si="79"/>
        <v>#DIV/0!</v>
      </c>
      <c r="W68" s="172" t="e">
        <f t="shared" si="80"/>
        <v>#DIV/0!</v>
      </c>
      <c r="X68" s="173" t="e">
        <f t="shared" si="81"/>
        <v>#DIV/0!</v>
      </c>
      <c r="Y68" s="172"/>
    </row>
    <row r="69" spans="1:25" s="174" customFormat="1" x14ac:dyDescent="0.2">
      <c r="A69" s="162"/>
      <c r="B69" s="163" t="s">
        <v>706</v>
      </c>
      <c r="C69" s="164"/>
      <c r="D69" s="165" t="e">
        <f t="shared" si="51"/>
        <v>#DIV/0!</v>
      </c>
      <c r="E69" s="166" t="e">
        <f t="shared" si="82"/>
        <v>#DIV/0!</v>
      </c>
      <c r="F69" s="167" t="e">
        <f t="shared" si="83"/>
        <v>#DIV/0!</v>
      </c>
      <c r="G69" s="167" t="e">
        <f t="shared" si="84"/>
        <v>#DIV/0!</v>
      </c>
      <c r="H69" s="167" t="e">
        <f t="shared" si="85"/>
        <v>#DIV/0!</v>
      </c>
      <c r="I69" s="167" t="e">
        <f t="shared" si="86"/>
        <v>#DIV/0!</v>
      </c>
      <c r="J69" s="168"/>
      <c r="K69" s="169"/>
      <c r="L69" s="168"/>
      <c r="M69" s="167"/>
      <c r="N69" s="167"/>
      <c r="O69" s="167"/>
      <c r="P69" s="167"/>
      <c r="Q69" s="165" t="e">
        <f t="shared" si="52"/>
        <v>#DIV/0!</v>
      </c>
      <c r="R69" s="140">
        <f>L69-J69</f>
        <v>0</v>
      </c>
      <c r="S69" s="141" t="e">
        <f t="shared" si="88"/>
        <v>#DIV/0!</v>
      </c>
      <c r="T69" s="170"/>
      <c r="U69" s="171"/>
      <c r="V69" s="172" t="e">
        <f t="shared" si="79"/>
        <v>#DIV/0!</v>
      </c>
      <c r="W69" s="172" t="e">
        <f t="shared" si="80"/>
        <v>#DIV/0!</v>
      </c>
      <c r="X69" s="173" t="e">
        <f t="shared" si="81"/>
        <v>#DIV/0!</v>
      </c>
      <c r="Y69" s="172"/>
    </row>
    <row r="70" spans="1:25" s="174" customFormat="1" ht="13.5" thickBot="1" x14ac:dyDescent="0.25">
      <c r="A70" s="204"/>
      <c r="B70" s="163" t="s">
        <v>719</v>
      </c>
      <c r="C70" s="164"/>
      <c r="D70" s="165" t="e">
        <f t="shared" si="51"/>
        <v>#DIV/0!</v>
      </c>
      <c r="E70" s="166" t="e">
        <f>D70/12</f>
        <v>#DIV/0!</v>
      </c>
      <c r="F70" s="167" t="e">
        <f t="shared" si="83"/>
        <v>#DIV/0!</v>
      </c>
      <c r="G70" s="167" t="e">
        <f t="shared" si="84"/>
        <v>#DIV/0!</v>
      </c>
      <c r="H70" s="167" t="e">
        <f t="shared" si="85"/>
        <v>#DIV/0!</v>
      </c>
      <c r="I70" s="167" t="e">
        <f t="shared" si="86"/>
        <v>#DIV/0!</v>
      </c>
      <c r="J70" s="168"/>
      <c r="K70" s="169"/>
      <c r="L70" s="168"/>
      <c r="M70" s="167"/>
      <c r="N70" s="167"/>
      <c r="O70" s="167"/>
      <c r="P70" s="167"/>
      <c r="Q70" s="165" t="e">
        <f t="shared" si="52"/>
        <v>#DIV/0!</v>
      </c>
      <c r="R70" s="140">
        <f t="shared" ref="R70" si="89">L70-J70</f>
        <v>0</v>
      </c>
      <c r="S70" s="141" t="e">
        <f>L70/J70-1</f>
        <v>#DIV/0!</v>
      </c>
      <c r="T70" s="205"/>
      <c r="U70" s="205"/>
      <c r="V70" s="172"/>
      <c r="W70" s="172"/>
      <c r="X70" s="173"/>
      <c r="Y70" s="172"/>
    </row>
    <row r="71" spans="1:25" s="189" customFormat="1" ht="22.5" customHeight="1" thickBot="1" x14ac:dyDescent="0.25">
      <c r="A71" s="175"/>
      <c r="B71" s="176" t="s">
        <v>583</v>
      </c>
      <c r="C71" s="177"/>
      <c r="D71" s="178"/>
      <c r="E71" s="179"/>
      <c r="F71" s="180"/>
      <c r="G71" s="180"/>
      <c r="H71" s="180"/>
      <c r="I71" s="181"/>
      <c r="J71" s="182">
        <f>J72+J73+J74+J83</f>
        <v>0</v>
      </c>
      <c r="K71" s="183"/>
      <c r="L71" s="182">
        <f>L72+L73+L74+L83</f>
        <v>0</v>
      </c>
      <c r="M71" s="180">
        <f>M72+M73+M74+M83</f>
        <v>0</v>
      </c>
      <c r="N71" s="180">
        <f t="shared" ref="N71:P71" si="90">N72+N73+N74+N83</f>
        <v>0</v>
      </c>
      <c r="O71" s="180">
        <f t="shared" si="90"/>
        <v>0</v>
      </c>
      <c r="P71" s="180">
        <f t="shared" si="90"/>
        <v>0</v>
      </c>
      <c r="Q71" s="178"/>
      <c r="R71" s="184">
        <f t="shared" ref="R71" si="91">J71-L71</f>
        <v>0</v>
      </c>
      <c r="S71" s="185" t="e">
        <f t="shared" ref="S71:S101" si="92">L71/J71-1</f>
        <v>#DIV/0!</v>
      </c>
      <c r="T71" s="186"/>
      <c r="U71" s="187"/>
      <c r="V71" s="172">
        <f t="shared" ref="V71:V81" si="93">D71*T71</f>
        <v>0</v>
      </c>
      <c r="W71" s="172">
        <f t="shared" ref="W71:W81" si="94">L71-V71</f>
        <v>0</v>
      </c>
      <c r="X71" s="173" t="e">
        <f t="shared" ref="X71:X81" si="95">L71/T71</f>
        <v>#DIV/0!</v>
      </c>
      <c r="Y71" s="188"/>
    </row>
    <row r="72" spans="1:25" s="161" customFormat="1" ht="38.25" x14ac:dyDescent="0.2">
      <c r="A72" s="190">
        <v>8</v>
      </c>
      <c r="B72" s="191" t="s">
        <v>713</v>
      </c>
      <c r="C72" s="192" t="s">
        <v>714</v>
      </c>
      <c r="D72" s="149" t="e">
        <f t="shared" ref="D72:D109" si="96">J72/T72</f>
        <v>#DIV/0!</v>
      </c>
      <c r="E72" s="193" t="e">
        <f t="shared" ref="E72:E74" si="97">D72/12</f>
        <v>#DIV/0!</v>
      </c>
      <c r="F72" s="194" t="e">
        <f>M72/$T$72</f>
        <v>#DIV/0!</v>
      </c>
      <c r="G72" s="194" t="e">
        <f>N72/$T$72</f>
        <v>#DIV/0!</v>
      </c>
      <c r="H72" s="194" t="e">
        <f>O72/$T$72</f>
        <v>#DIV/0!</v>
      </c>
      <c r="I72" s="194" t="e">
        <f>P72/$T$72</f>
        <v>#DIV/0!</v>
      </c>
      <c r="J72" s="195"/>
      <c r="K72" s="196">
        <f>L72/$L$7</f>
        <v>0</v>
      </c>
      <c r="L72" s="195"/>
      <c r="M72" s="194"/>
      <c r="N72" s="194"/>
      <c r="O72" s="194"/>
      <c r="P72" s="194"/>
      <c r="Q72" s="149" t="e">
        <f t="shared" ref="Q72:Q109" si="98">L72/T72</f>
        <v>#DIV/0!</v>
      </c>
      <c r="R72" s="197">
        <f>L72-J72</f>
        <v>0</v>
      </c>
      <c r="S72" s="198" t="e">
        <f t="shared" si="92"/>
        <v>#DIV/0!</v>
      </c>
      <c r="T72" s="199"/>
      <c r="U72" s="200"/>
      <c r="V72" s="158" t="e">
        <f t="shared" si="93"/>
        <v>#DIV/0!</v>
      </c>
      <c r="W72" s="158" t="e">
        <f t="shared" si="94"/>
        <v>#DIV/0!</v>
      </c>
      <c r="X72" s="159" t="e">
        <f t="shared" si="95"/>
        <v>#DIV/0!</v>
      </c>
      <c r="Y72" s="160"/>
    </row>
    <row r="73" spans="1:25" s="161" customFormat="1" ht="25.5" x14ac:dyDescent="0.2">
      <c r="A73" s="146">
        <v>9</v>
      </c>
      <c r="B73" s="147" t="s">
        <v>715</v>
      </c>
      <c r="C73" s="148" t="s">
        <v>716</v>
      </c>
      <c r="D73" s="149" t="e">
        <f t="shared" si="96"/>
        <v>#DIV/0!</v>
      </c>
      <c r="E73" s="150" t="e">
        <f t="shared" si="97"/>
        <v>#DIV/0!</v>
      </c>
      <c r="F73" s="151" t="e">
        <f>M73/$T$73</f>
        <v>#DIV/0!</v>
      </c>
      <c r="G73" s="151" t="e">
        <f>N73/$T$73</f>
        <v>#DIV/0!</v>
      </c>
      <c r="H73" s="151" t="e">
        <f>O73/$T$73</f>
        <v>#DIV/0!</v>
      </c>
      <c r="I73" s="151" t="e">
        <f>P73/$T$73</f>
        <v>#DIV/0!</v>
      </c>
      <c r="J73" s="201"/>
      <c r="K73" s="196">
        <f t="shared" ref="K73:K74" si="99">L73/$L$7</f>
        <v>0</v>
      </c>
      <c r="L73" s="201"/>
      <c r="M73" s="151"/>
      <c r="N73" s="151"/>
      <c r="O73" s="151"/>
      <c r="P73" s="151"/>
      <c r="Q73" s="149" t="e">
        <f t="shared" si="98"/>
        <v>#DIV/0!</v>
      </c>
      <c r="R73" s="154">
        <f>L73-J73</f>
        <v>0</v>
      </c>
      <c r="S73" s="155" t="e">
        <f t="shared" si="92"/>
        <v>#DIV/0!</v>
      </c>
      <c r="T73" s="202"/>
      <c r="U73" s="203"/>
      <c r="V73" s="158" t="e">
        <f t="shared" si="93"/>
        <v>#DIV/0!</v>
      </c>
      <c r="W73" s="158" t="e">
        <f t="shared" si="94"/>
        <v>#DIV/0!</v>
      </c>
      <c r="X73" s="159" t="e">
        <f t="shared" si="95"/>
        <v>#DIV/0!</v>
      </c>
      <c r="Y73" s="160"/>
    </row>
    <row r="74" spans="1:25" s="161" customFormat="1" ht="51" x14ac:dyDescent="0.2">
      <c r="A74" s="146">
        <v>10</v>
      </c>
      <c r="B74" s="147" t="s">
        <v>717</v>
      </c>
      <c r="C74" s="148" t="s">
        <v>716</v>
      </c>
      <c r="D74" s="149" t="e">
        <f t="shared" si="96"/>
        <v>#DIV/0!</v>
      </c>
      <c r="E74" s="150" t="e">
        <f t="shared" si="97"/>
        <v>#DIV/0!</v>
      </c>
      <c r="F74" s="151" t="e">
        <f>M74/$T$74</f>
        <v>#DIV/0!</v>
      </c>
      <c r="G74" s="151" t="e">
        <f>N74/$T$74</f>
        <v>#DIV/0!</v>
      </c>
      <c r="H74" s="151" t="e">
        <f>O74/$T$74</f>
        <v>#DIV/0!</v>
      </c>
      <c r="I74" s="151" t="e">
        <f>P74/$T$74</f>
        <v>#DIV/0!</v>
      </c>
      <c r="J74" s="152">
        <f>SUM(J75:J81)</f>
        <v>0</v>
      </c>
      <c r="K74" s="196">
        <f t="shared" si="99"/>
        <v>0</v>
      </c>
      <c r="L74" s="152">
        <f>SUM(L75:L81)</f>
        <v>0</v>
      </c>
      <c r="M74" s="151">
        <f>SUM(M75:M81)</f>
        <v>0</v>
      </c>
      <c r="N74" s="151">
        <f t="shared" ref="N74:P74" si="100">SUM(N75:N81)</f>
        <v>0</v>
      </c>
      <c r="O74" s="151">
        <f t="shared" si="100"/>
        <v>0</v>
      </c>
      <c r="P74" s="151">
        <f t="shared" si="100"/>
        <v>0</v>
      </c>
      <c r="Q74" s="149" t="e">
        <f t="shared" si="98"/>
        <v>#DIV/0!</v>
      </c>
      <c r="R74" s="154">
        <f>L74-J74</f>
        <v>0</v>
      </c>
      <c r="S74" s="155" t="e">
        <f t="shared" si="92"/>
        <v>#DIV/0!</v>
      </c>
      <c r="T74" s="156">
        <f>SUM(T75:T81)</f>
        <v>0</v>
      </c>
      <c r="U74" s="157"/>
      <c r="V74" s="158" t="e">
        <f t="shared" si="93"/>
        <v>#DIV/0!</v>
      </c>
      <c r="W74" s="158" t="e">
        <f t="shared" si="94"/>
        <v>#DIV/0!</v>
      </c>
      <c r="X74" s="159" t="e">
        <f t="shared" si="95"/>
        <v>#DIV/0!</v>
      </c>
      <c r="Y74" s="160"/>
    </row>
    <row r="75" spans="1:25" s="174" customFormat="1" x14ac:dyDescent="0.2">
      <c r="A75" s="162"/>
      <c r="B75" s="163" t="s">
        <v>700</v>
      </c>
      <c r="C75" s="164"/>
      <c r="D75" s="165" t="e">
        <f t="shared" si="96"/>
        <v>#DIV/0!</v>
      </c>
      <c r="E75" s="166" t="e">
        <f>D75/12</f>
        <v>#DIV/0!</v>
      </c>
      <c r="F75" s="167" t="e">
        <f>M75/T75</f>
        <v>#DIV/0!</v>
      </c>
      <c r="G75" s="167" t="e">
        <f>N75/T75</f>
        <v>#DIV/0!</v>
      </c>
      <c r="H75" s="167" t="e">
        <f>O75/T75</f>
        <v>#DIV/0!</v>
      </c>
      <c r="I75" s="167" t="e">
        <f>P75/T75</f>
        <v>#DIV/0!</v>
      </c>
      <c r="J75" s="168"/>
      <c r="K75" s="169"/>
      <c r="L75" s="168"/>
      <c r="M75" s="167"/>
      <c r="N75" s="167"/>
      <c r="O75" s="167"/>
      <c r="P75" s="167"/>
      <c r="Q75" s="165" t="e">
        <f t="shared" si="98"/>
        <v>#DIV/0!</v>
      </c>
      <c r="R75" s="140">
        <f>L75-J75</f>
        <v>0</v>
      </c>
      <c r="S75" s="141" t="e">
        <f>L75/J75-1</f>
        <v>#DIV/0!</v>
      </c>
      <c r="T75" s="170"/>
      <c r="U75" s="171"/>
      <c r="V75" s="172" t="e">
        <f t="shared" si="93"/>
        <v>#DIV/0!</v>
      </c>
      <c r="W75" s="172" t="e">
        <f t="shared" si="94"/>
        <v>#DIV/0!</v>
      </c>
      <c r="X75" s="173" t="e">
        <f t="shared" si="95"/>
        <v>#DIV/0!</v>
      </c>
      <c r="Y75" s="172" t="e">
        <f>J75/T75/12</f>
        <v>#DIV/0!</v>
      </c>
    </row>
    <row r="76" spans="1:25" s="174" customFormat="1" x14ac:dyDescent="0.2">
      <c r="A76" s="162"/>
      <c r="B76" s="163" t="s">
        <v>701</v>
      </c>
      <c r="C76" s="164"/>
      <c r="D76" s="165" t="e">
        <f t="shared" si="96"/>
        <v>#DIV/0!</v>
      </c>
      <c r="E76" s="166" t="e">
        <f t="shared" ref="E76:E81" si="101">D76/12</f>
        <v>#DIV/0!</v>
      </c>
      <c r="F76" s="167" t="e">
        <f t="shared" ref="F76:F82" si="102">M76/T76</f>
        <v>#DIV/0!</v>
      </c>
      <c r="G76" s="167" t="e">
        <f t="shared" ref="G76:G82" si="103">N76/T76</f>
        <v>#DIV/0!</v>
      </c>
      <c r="H76" s="167" t="e">
        <f t="shared" ref="H76:H82" si="104">O76/T76</f>
        <v>#DIV/0!</v>
      </c>
      <c r="I76" s="167" t="e">
        <f t="shared" ref="I76:I82" si="105">P76/T76</f>
        <v>#DIV/0!</v>
      </c>
      <c r="J76" s="168"/>
      <c r="K76" s="169"/>
      <c r="L76" s="168"/>
      <c r="M76" s="167"/>
      <c r="N76" s="167"/>
      <c r="O76" s="167"/>
      <c r="P76" s="167"/>
      <c r="Q76" s="165" t="e">
        <f t="shared" si="98"/>
        <v>#DIV/0!</v>
      </c>
      <c r="R76" s="140">
        <f t="shared" ref="R76:R79" si="106">L76-J76</f>
        <v>0</v>
      </c>
      <c r="S76" s="141" t="e">
        <f t="shared" ref="S76:S81" si="107">L76/J76-1</f>
        <v>#DIV/0!</v>
      </c>
      <c r="T76" s="170"/>
      <c r="U76" s="171"/>
      <c r="V76" s="172" t="e">
        <f t="shared" si="93"/>
        <v>#DIV/0!</v>
      </c>
      <c r="W76" s="172" t="e">
        <f t="shared" si="94"/>
        <v>#DIV/0!</v>
      </c>
      <c r="X76" s="173" t="e">
        <f t="shared" si="95"/>
        <v>#DIV/0!</v>
      </c>
      <c r="Y76" s="172"/>
    </row>
    <row r="77" spans="1:25" s="174" customFormat="1" x14ac:dyDescent="0.2">
      <c r="A77" s="162"/>
      <c r="B77" s="163" t="s">
        <v>702</v>
      </c>
      <c r="C77" s="164"/>
      <c r="D77" s="165" t="e">
        <f t="shared" si="96"/>
        <v>#DIV/0!</v>
      </c>
      <c r="E77" s="166" t="e">
        <f t="shared" si="101"/>
        <v>#DIV/0!</v>
      </c>
      <c r="F77" s="167" t="e">
        <f t="shared" si="102"/>
        <v>#DIV/0!</v>
      </c>
      <c r="G77" s="167" t="e">
        <f t="shared" si="103"/>
        <v>#DIV/0!</v>
      </c>
      <c r="H77" s="167" t="e">
        <f t="shared" si="104"/>
        <v>#DIV/0!</v>
      </c>
      <c r="I77" s="167" t="e">
        <f t="shared" si="105"/>
        <v>#DIV/0!</v>
      </c>
      <c r="J77" s="168">
        <v>0</v>
      </c>
      <c r="K77" s="169"/>
      <c r="L77" s="168"/>
      <c r="M77" s="167"/>
      <c r="N77" s="167"/>
      <c r="O77" s="167"/>
      <c r="P77" s="167"/>
      <c r="Q77" s="165" t="e">
        <f t="shared" si="98"/>
        <v>#DIV/0!</v>
      </c>
      <c r="R77" s="140">
        <f t="shared" si="106"/>
        <v>0</v>
      </c>
      <c r="S77" s="141" t="e">
        <f t="shared" si="107"/>
        <v>#DIV/0!</v>
      </c>
      <c r="T77" s="170"/>
      <c r="U77" s="171"/>
      <c r="V77" s="172" t="e">
        <f t="shared" si="93"/>
        <v>#DIV/0!</v>
      </c>
      <c r="W77" s="172" t="e">
        <f t="shared" si="94"/>
        <v>#DIV/0!</v>
      </c>
      <c r="X77" s="173" t="e">
        <f t="shared" si="95"/>
        <v>#DIV/0!</v>
      </c>
      <c r="Y77" s="172"/>
    </row>
    <row r="78" spans="1:25" s="174" customFormat="1" x14ac:dyDescent="0.2">
      <c r="A78" s="162"/>
      <c r="B78" s="163" t="s">
        <v>703</v>
      </c>
      <c r="C78" s="164"/>
      <c r="D78" s="165" t="e">
        <f t="shared" si="96"/>
        <v>#DIV/0!</v>
      </c>
      <c r="E78" s="166" t="e">
        <f t="shared" si="101"/>
        <v>#DIV/0!</v>
      </c>
      <c r="F78" s="167" t="e">
        <f t="shared" si="102"/>
        <v>#DIV/0!</v>
      </c>
      <c r="G78" s="167" t="e">
        <f t="shared" si="103"/>
        <v>#DIV/0!</v>
      </c>
      <c r="H78" s="167" t="e">
        <f t="shared" si="104"/>
        <v>#DIV/0!</v>
      </c>
      <c r="I78" s="167" t="e">
        <f t="shared" si="105"/>
        <v>#DIV/0!</v>
      </c>
      <c r="J78" s="168"/>
      <c r="K78" s="169"/>
      <c r="L78" s="168"/>
      <c r="M78" s="167"/>
      <c r="N78" s="167"/>
      <c r="O78" s="167"/>
      <c r="P78" s="167"/>
      <c r="Q78" s="165" t="e">
        <f t="shared" si="98"/>
        <v>#DIV/0!</v>
      </c>
      <c r="R78" s="140">
        <f t="shared" si="106"/>
        <v>0</v>
      </c>
      <c r="S78" s="141" t="e">
        <f t="shared" si="107"/>
        <v>#DIV/0!</v>
      </c>
      <c r="T78" s="170"/>
      <c r="U78" s="171"/>
      <c r="V78" s="172" t="e">
        <f t="shared" si="93"/>
        <v>#DIV/0!</v>
      </c>
      <c r="W78" s="172" t="e">
        <f t="shared" si="94"/>
        <v>#DIV/0!</v>
      </c>
      <c r="X78" s="173" t="e">
        <f t="shared" si="95"/>
        <v>#DIV/0!</v>
      </c>
      <c r="Y78" s="172"/>
    </row>
    <row r="79" spans="1:25" s="174" customFormat="1" x14ac:dyDescent="0.2">
      <c r="A79" s="162"/>
      <c r="B79" s="163" t="s">
        <v>704</v>
      </c>
      <c r="C79" s="164"/>
      <c r="D79" s="165" t="e">
        <f t="shared" si="96"/>
        <v>#DIV/0!</v>
      </c>
      <c r="E79" s="166" t="e">
        <f t="shared" si="101"/>
        <v>#DIV/0!</v>
      </c>
      <c r="F79" s="167" t="e">
        <f t="shared" si="102"/>
        <v>#DIV/0!</v>
      </c>
      <c r="G79" s="167" t="e">
        <f t="shared" si="103"/>
        <v>#DIV/0!</v>
      </c>
      <c r="H79" s="167" t="e">
        <f t="shared" si="104"/>
        <v>#DIV/0!</v>
      </c>
      <c r="I79" s="167" t="e">
        <f t="shared" si="105"/>
        <v>#DIV/0!</v>
      </c>
      <c r="J79" s="168"/>
      <c r="K79" s="169"/>
      <c r="L79" s="168"/>
      <c r="M79" s="167"/>
      <c r="N79" s="167"/>
      <c r="O79" s="167"/>
      <c r="P79" s="167"/>
      <c r="Q79" s="165" t="e">
        <f t="shared" si="98"/>
        <v>#DIV/0!</v>
      </c>
      <c r="R79" s="140">
        <f t="shared" si="106"/>
        <v>0</v>
      </c>
      <c r="S79" s="141" t="e">
        <f t="shared" si="107"/>
        <v>#DIV/0!</v>
      </c>
      <c r="T79" s="170"/>
      <c r="U79" s="171"/>
      <c r="V79" s="172" t="e">
        <f t="shared" si="93"/>
        <v>#DIV/0!</v>
      </c>
      <c r="W79" s="172" t="e">
        <f t="shared" si="94"/>
        <v>#DIV/0!</v>
      </c>
      <c r="X79" s="173" t="e">
        <f t="shared" si="95"/>
        <v>#DIV/0!</v>
      </c>
      <c r="Y79" s="172"/>
    </row>
    <row r="80" spans="1:25" s="174" customFormat="1" ht="13.5" customHeight="1" x14ac:dyDescent="0.2">
      <c r="A80" s="162"/>
      <c r="B80" s="163" t="s">
        <v>705</v>
      </c>
      <c r="C80" s="164"/>
      <c r="D80" s="165" t="e">
        <f t="shared" si="96"/>
        <v>#DIV/0!</v>
      </c>
      <c r="E80" s="166" t="e">
        <f t="shared" si="101"/>
        <v>#DIV/0!</v>
      </c>
      <c r="F80" s="167" t="e">
        <f t="shared" si="102"/>
        <v>#DIV/0!</v>
      </c>
      <c r="G80" s="167" t="e">
        <f t="shared" si="103"/>
        <v>#DIV/0!</v>
      </c>
      <c r="H80" s="167" t="e">
        <f t="shared" si="104"/>
        <v>#DIV/0!</v>
      </c>
      <c r="I80" s="167" t="e">
        <f t="shared" si="105"/>
        <v>#DIV/0!</v>
      </c>
      <c r="J80" s="168"/>
      <c r="K80" s="169"/>
      <c r="L80" s="168"/>
      <c r="M80" s="167"/>
      <c r="N80" s="167"/>
      <c r="O80" s="167"/>
      <c r="P80" s="167"/>
      <c r="Q80" s="165" t="e">
        <f t="shared" si="98"/>
        <v>#DIV/0!</v>
      </c>
      <c r="R80" s="140">
        <f>L80-J80</f>
        <v>0</v>
      </c>
      <c r="S80" s="141" t="e">
        <f t="shared" si="107"/>
        <v>#DIV/0!</v>
      </c>
      <c r="T80" s="170"/>
      <c r="U80" s="171"/>
      <c r="V80" s="172" t="e">
        <f t="shared" si="93"/>
        <v>#DIV/0!</v>
      </c>
      <c r="W80" s="172" t="e">
        <f t="shared" si="94"/>
        <v>#DIV/0!</v>
      </c>
      <c r="X80" s="173" t="e">
        <f t="shared" si="95"/>
        <v>#DIV/0!</v>
      </c>
      <c r="Y80" s="172"/>
    </row>
    <row r="81" spans="1:25" s="174" customFormat="1" x14ac:dyDescent="0.2">
      <c r="A81" s="162"/>
      <c r="B81" s="163" t="s">
        <v>706</v>
      </c>
      <c r="C81" s="164"/>
      <c r="D81" s="165" t="e">
        <f t="shared" si="96"/>
        <v>#DIV/0!</v>
      </c>
      <c r="E81" s="166" t="e">
        <f t="shared" si="101"/>
        <v>#DIV/0!</v>
      </c>
      <c r="F81" s="167" t="e">
        <f t="shared" si="102"/>
        <v>#DIV/0!</v>
      </c>
      <c r="G81" s="167" t="e">
        <f t="shared" si="103"/>
        <v>#DIV/0!</v>
      </c>
      <c r="H81" s="167" t="e">
        <f t="shared" si="104"/>
        <v>#DIV/0!</v>
      </c>
      <c r="I81" s="167" t="e">
        <f t="shared" si="105"/>
        <v>#DIV/0!</v>
      </c>
      <c r="J81" s="168"/>
      <c r="K81" s="169"/>
      <c r="L81" s="168"/>
      <c r="M81" s="167"/>
      <c r="N81" s="167"/>
      <c r="O81" s="167"/>
      <c r="P81" s="167"/>
      <c r="Q81" s="165" t="e">
        <f t="shared" si="98"/>
        <v>#DIV/0!</v>
      </c>
      <c r="R81" s="140">
        <f>L81-J81</f>
        <v>0</v>
      </c>
      <c r="S81" s="141" t="e">
        <f t="shared" si="107"/>
        <v>#DIV/0!</v>
      </c>
      <c r="T81" s="170"/>
      <c r="U81" s="171"/>
      <c r="V81" s="172" t="e">
        <f t="shared" si="93"/>
        <v>#DIV/0!</v>
      </c>
      <c r="W81" s="172" t="e">
        <f t="shared" si="94"/>
        <v>#DIV/0!</v>
      </c>
      <c r="X81" s="173" t="e">
        <f t="shared" si="95"/>
        <v>#DIV/0!</v>
      </c>
      <c r="Y81" s="172"/>
    </row>
    <row r="82" spans="1:25" s="174" customFormat="1" x14ac:dyDescent="0.2">
      <c r="A82" s="204"/>
      <c r="B82" s="163" t="s">
        <v>719</v>
      </c>
      <c r="C82" s="164"/>
      <c r="D82" s="165" t="e">
        <f t="shared" si="96"/>
        <v>#DIV/0!</v>
      </c>
      <c r="E82" s="166" t="e">
        <f>D82/12</f>
        <v>#DIV/0!</v>
      </c>
      <c r="F82" s="167" t="e">
        <f t="shared" si="102"/>
        <v>#DIV/0!</v>
      </c>
      <c r="G82" s="167" t="e">
        <f t="shared" si="103"/>
        <v>#DIV/0!</v>
      </c>
      <c r="H82" s="167" t="e">
        <f t="shared" si="104"/>
        <v>#DIV/0!</v>
      </c>
      <c r="I82" s="167" t="e">
        <f t="shared" si="105"/>
        <v>#DIV/0!</v>
      </c>
      <c r="J82" s="168"/>
      <c r="K82" s="169"/>
      <c r="L82" s="168"/>
      <c r="M82" s="167"/>
      <c r="N82" s="167"/>
      <c r="O82" s="167"/>
      <c r="P82" s="167"/>
      <c r="Q82" s="165" t="e">
        <f t="shared" si="98"/>
        <v>#DIV/0!</v>
      </c>
      <c r="R82" s="140">
        <f t="shared" ref="R82" si="108">L82-J82</f>
        <v>0</v>
      </c>
      <c r="S82" s="141" t="e">
        <f>L82/J82-1</f>
        <v>#DIV/0!</v>
      </c>
      <c r="T82" s="205"/>
      <c r="U82" s="205"/>
      <c r="V82" s="172"/>
      <c r="W82" s="172"/>
      <c r="X82" s="173"/>
      <c r="Y82" s="172"/>
    </row>
    <row r="83" spans="1:25" s="161" customFormat="1" ht="18" customHeight="1" x14ac:dyDescent="0.2">
      <c r="A83" s="146">
        <v>13</v>
      </c>
      <c r="B83" s="147" t="s">
        <v>718</v>
      </c>
      <c r="C83" s="148" t="s">
        <v>712</v>
      </c>
      <c r="D83" s="149" t="e">
        <f t="shared" si="96"/>
        <v>#DIV/0!</v>
      </c>
      <c r="E83" s="150" t="e">
        <f t="shared" ref="E83" si="109">D83/12</f>
        <v>#DIV/0!</v>
      </c>
      <c r="F83" s="151" t="e">
        <f>M83/$T$83</f>
        <v>#DIV/0!</v>
      </c>
      <c r="G83" s="151" t="e">
        <f>N83/$T$83</f>
        <v>#DIV/0!</v>
      </c>
      <c r="H83" s="151" t="e">
        <f>O83/$T$83</f>
        <v>#DIV/0!</v>
      </c>
      <c r="I83" s="151" t="e">
        <f>P83/$T$83</f>
        <v>#DIV/0!</v>
      </c>
      <c r="J83" s="152">
        <f>SUM(J84:J91)</f>
        <v>0</v>
      </c>
      <c r="K83" s="196">
        <f t="shared" ref="K83" si="110">L83/$L$7</f>
        <v>0</v>
      </c>
      <c r="L83" s="152">
        <f>SUM(L84:L91)</f>
        <v>0</v>
      </c>
      <c r="M83" s="152">
        <f>SUM(M84:M91)</f>
        <v>0</v>
      </c>
      <c r="N83" s="152">
        <f t="shared" ref="N83:R83" si="111">SUM(N84:N91)</f>
        <v>0</v>
      </c>
      <c r="O83" s="152">
        <f t="shared" si="111"/>
        <v>0</v>
      </c>
      <c r="P83" s="152">
        <f t="shared" si="111"/>
        <v>0</v>
      </c>
      <c r="Q83" s="149" t="e">
        <f t="shared" si="98"/>
        <v>#DIV/0!</v>
      </c>
      <c r="R83" s="152">
        <f t="shared" si="111"/>
        <v>0</v>
      </c>
      <c r="S83" s="155" t="e">
        <f t="shared" si="92"/>
        <v>#DIV/0!</v>
      </c>
      <c r="T83" s="156">
        <f>SUM(T84:T90)</f>
        <v>0</v>
      </c>
      <c r="U83" s="157"/>
      <c r="V83" s="158" t="e">
        <f t="shared" ref="V83:V90" si="112">D83*T83</f>
        <v>#DIV/0!</v>
      </c>
      <c r="W83" s="158" t="e">
        <f t="shared" ref="W83:W90" si="113">L83-V83</f>
        <v>#DIV/0!</v>
      </c>
      <c r="X83" s="159" t="e">
        <f t="shared" ref="X83:X90" si="114">L83/T83</f>
        <v>#DIV/0!</v>
      </c>
      <c r="Y83" s="160"/>
    </row>
    <row r="84" spans="1:25" s="174" customFormat="1" x14ac:dyDescent="0.2">
      <c r="A84" s="162"/>
      <c r="B84" s="163" t="s">
        <v>700</v>
      </c>
      <c r="C84" s="164"/>
      <c r="D84" s="165" t="e">
        <f t="shared" si="96"/>
        <v>#DIV/0!</v>
      </c>
      <c r="E84" s="166" t="e">
        <f>D84/12</f>
        <v>#DIV/0!</v>
      </c>
      <c r="F84" s="167" t="e">
        <f>M84/T84</f>
        <v>#DIV/0!</v>
      </c>
      <c r="G84" s="167" t="e">
        <f>N84/T84</f>
        <v>#DIV/0!</v>
      </c>
      <c r="H84" s="167" t="e">
        <f>O84/T84</f>
        <v>#DIV/0!</v>
      </c>
      <c r="I84" s="167" t="e">
        <f>P84/T84</f>
        <v>#DIV/0!</v>
      </c>
      <c r="J84" s="168"/>
      <c r="K84" s="169"/>
      <c r="L84" s="168"/>
      <c r="M84" s="167"/>
      <c r="N84" s="167"/>
      <c r="O84" s="167"/>
      <c r="P84" s="167"/>
      <c r="Q84" s="165" t="e">
        <f t="shared" si="98"/>
        <v>#DIV/0!</v>
      </c>
      <c r="R84" s="140">
        <f>L84-J84</f>
        <v>0</v>
      </c>
      <c r="S84" s="141" t="e">
        <f>L84/J84-1</f>
        <v>#DIV/0!</v>
      </c>
      <c r="T84" s="170"/>
      <c r="U84" s="171"/>
      <c r="V84" s="172" t="e">
        <f t="shared" si="112"/>
        <v>#DIV/0!</v>
      </c>
      <c r="W84" s="172" t="e">
        <f t="shared" si="113"/>
        <v>#DIV/0!</v>
      </c>
      <c r="X84" s="173" t="e">
        <f t="shared" si="114"/>
        <v>#DIV/0!</v>
      </c>
      <c r="Y84" s="172" t="e">
        <f>J84/T84/12</f>
        <v>#DIV/0!</v>
      </c>
    </row>
    <row r="85" spans="1:25" s="174" customFormat="1" x14ac:dyDescent="0.2">
      <c r="A85" s="162"/>
      <c r="B85" s="163" t="s">
        <v>701</v>
      </c>
      <c r="C85" s="164"/>
      <c r="D85" s="165" t="e">
        <f t="shared" si="96"/>
        <v>#DIV/0!</v>
      </c>
      <c r="E85" s="166" t="e">
        <f t="shared" ref="E85:E90" si="115">D85/12</f>
        <v>#DIV/0!</v>
      </c>
      <c r="F85" s="167" t="e">
        <f t="shared" ref="F85:F91" si="116">M85/T85</f>
        <v>#DIV/0!</v>
      </c>
      <c r="G85" s="167" t="e">
        <f t="shared" ref="G85:G91" si="117">N85/T85</f>
        <v>#DIV/0!</v>
      </c>
      <c r="H85" s="167" t="e">
        <f t="shared" ref="H85:H91" si="118">O85/T85</f>
        <v>#DIV/0!</v>
      </c>
      <c r="I85" s="167" t="e">
        <f t="shared" ref="I85:I91" si="119">P85/T85</f>
        <v>#DIV/0!</v>
      </c>
      <c r="J85" s="168"/>
      <c r="K85" s="169"/>
      <c r="L85" s="168"/>
      <c r="M85" s="167"/>
      <c r="N85" s="167"/>
      <c r="O85" s="167"/>
      <c r="P85" s="167"/>
      <c r="Q85" s="165" t="e">
        <f t="shared" si="98"/>
        <v>#DIV/0!</v>
      </c>
      <c r="R85" s="140">
        <f t="shared" ref="R85:R88" si="120">L85-J85</f>
        <v>0</v>
      </c>
      <c r="S85" s="141" t="e">
        <f t="shared" ref="S85:S90" si="121">L85/J85-1</f>
        <v>#DIV/0!</v>
      </c>
      <c r="T85" s="170"/>
      <c r="U85" s="171"/>
      <c r="V85" s="172" t="e">
        <f t="shared" si="112"/>
        <v>#DIV/0!</v>
      </c>
      <c r="W85" s="172" t="e">
        <f t="shared" si="113"/>
        <v>#DIV/0!</v>
      </c>
      <c r="X85" s="173" t="e">
        <f t="shared" si="114"/>
        <v>#DIV/0!</v>
      </c>
      <c r="Y85" s="172"/>
    </row>
    <row r="86" spans="1:25" s="174" customFormat="1" x14ac:dyDescent="0.2">
      <c r="A86" s="162"/>
      <c r="B86" s="163" t="s">
        <v>702</v>
      </c>
      <c r="C86" s="164"/>
      <c r="D86" s="165" t="e">
        <f t="shared" si="96"/>
        <v>#DIV/0!</v>
      </c>
      <c r="E86" s="166" t="e">
        <f t="shared" si="115"/>
        <v>#DIV/0!</v>
      </c>
      <c r="F86" s="167" t="e">
        <f t="shared" si="116"/>
        <v>#DIV/0!</v>
      </c>
      <c r="G86" s="167" t="e">
        <f t="shared" si="117"/>
        <v>#DIV/0!</v>
      </c>
      <c r="H86" s="167" t="e">
        <f t="shared" si="118"/>
        <v>#DIV/0!</v>
      </c>
      <c r="I86" s="167" t="e">
        <f t="shared" si="119"/>
        <v>#DIV/0!</v>
      </c>
      <c r="J86" s="168">
        <v>0</v>
      </c>
      <c r="K86" s="169"/>
      <c r="L86" s="168"/>
      <c r="M86" s="167"/>
      <c r="N86" s="167"/>
      <c r="O86" s="167"/>
      <c r="P86" s="167"/>
      <c r="Q86" s="165" t="e">
        <f t="shared" si="98"/>
        <v>#DIV/0!</v>
      </c>
      <c r="R86" s="140">
        <f t="shared" si="120"/>
        <v>0</v>
      </c>
      <c r="S86" s="141" t="e">
        <f t="shared" si="121"/>
        <v>#DIV/0!</v>
      </c>
      <c r="T86" s="170"/>
      <c r="U86" s="171"/>
      <c r="V86" s="172" t="e">
        <f t="shared" si="112"/>
        <v>#DIV/0!</v>
      </c>
      <c r="W86" s="172" t="e">
        <f t="shared" si="113"/>
        <v>#DIV/0!</v>
      </c>
      <c r="X86" s="173" t="e">
        <f t="shared" si="114"/>
        <v>#DIV/0!</v>
      </c>
      <c r="Y86" s="172"/>
    </row>
    <row r="87" spans="1:25" s="174" customFormat="1" x14ac:dyDescent="0.2">
      <c r="A87" s="162"/>
      <c r="B87" s="163" t="s">
        <v>703</v>
      </c>
      <c r="C87" s="164"/>
      <c r="D87" s="165" t="e">
        <f t="shared" si="96"/>
        <v>#DIV/0!</v>
      </c>
      <c r="E87" s="166" t="e">
        <f t="shared" si="115"/>
        <v>#DIV/0!</v>
      </c>
      <c r="F87" s="167" t="e">
        <f t="shared" si="116"/>
        <v>#DIV/0!</v>
      </c>
      <c r="G87" s="167" t="e">
        <f t="shared" si="117"/>
        <v>#DIV/0!</v>
      </c>
      <c r="H87" s="167" t="e">
        <f t="shared" si="118"/>
        <v>#DIV/0!</v>
      </c>
      <c r="I87" s="167" t="e">
        <f t="shared" si="119"/>
        <v>#DIV/0!</v>
      </c>
      <c r="J87" s="168"/>
      <c r="K87" s="169"/>
      <c r="L87" s="168"/>
      <c r="M87" s="167"/>
      <c r="N87" s="167"/>
      <c r="O87" s="167"/>
      <c r="P87" s="167"/>
      <c r="Q87" s="165" t="e">
        <f t="shared" si="98"/>
        <v>#DIV/0!</v>
      </c>
      <c r="R87" s="140">
        <f t="shared" si="120"/>
        <v>0</v>
      </c>
      <c r="S87" s="141" t="e">
        <f t="shared" si="121"/>
        <v>#DIV/0!</v>
      </c>
      <c r="T87" s="170"/>
      <c r="U87" s="171"/>
      <c r="V87" s="172" t="e">
        <f t="shared" si="112"/>
        <v>#DIV/0!</v>
      </c>
      <c r="W87" s="172" t="e">
        <f t="shared" si="113"/>
        <v>#DIV/0!</v>
      </c>
      <c r="X87" s="173" t="e">
        <f t="shared" si="114"/>
        <v>#DIV/0!</v>
      </c>
      <c r="Y87" s="172"/>
    </row>
    <row r="88" spans="1:25" s="174" customFormat="1" x14ac:dyDescent="0.2">
      <c r="A88" s="162"/>
      <c r="B88" s="163" t="s">
        <v>704</v>
      </c>
      <c r="C88" s="164"/>
      <c r="D88" s="165" t="e">
        <f t="shared" si="96"/>
        <v>#DIV/0!</v>
      </c>
      <c r="E88" s="166" t="e">
        <f t="shared" si="115"/>
        <v>#DIV/0!</v>
      </c>
      <c r="F88" s="167" t="e">
        <f t="shared" si="116"/>
        <v>#DIV/0!</v>
      </c>
      <c r="G88" s="167" t="e">
        <f t="shared" si="117"/>
        <v>#DIV/0!</v>
      </c>
      <c r="H88" s="167" t="e">
        <f t="shared" si="118"/>
        <v>#DIV/0!</v>
      </c>
      <c r="I88" s="167" t="e">
        <f t="shared" si="119"/>
        <v>#DIV/0!</v>
      </c>
      <c r="J88" s="168"/>
      <c r="K88" s="169"/>
      <c r="L88" s="168"/>
      <c r="M88" s="167"/>
      <c r="N88" s="167"/>
      <c r="O88" s="167"/>
      <c r="P88" s="167"/>
      <c r="Q88" s="165" t="e">
        <f t="shared" si="98"/>
        <v>#DIV/0!</v>
      </c>
      <c r="R88" s="140">
        <f t="shared" si="120"/>
        <v>0</v>
      </c>
      <c r="S88" s="141" t="e">
        <f t="shared" si="121"/>
        <v>#DIV/0!</v>
      </c>
      <c r="T88" s="170"/>
      <c r="U88" s="171"/>
      <c r="V88" s="172" t="e">
        <f t="shared" si="112"/>
        <v>#DIV/0!</v>
      </c>
      <c r="W88" s="172" t="e">
        <f t="shared" si="113"/>
        <v>#DIV/0!</v>
      </c>
      <c r="X88" s="173" t="e">
        <f t="shared" si="114"/>
        <v>#DIV/0!</v>
      </c>
      <c r="Y88" s="172"/>
    </row>
    <row r="89" spans="1:25" s="174" customFormat="1" ht="13.5" customHeight="1" x14ac:dyDescent="0.2">
      <c r="A89" s="162"/>
      <c r="B89" s="163" t="s">
        <v>705</v>
      </c>
      <c r="C89" s="164"/>
      <c r="D89" s="165" t="e">
        <f t="shared" si="96"/>
        <v>#DIV/0!</v>
      </c>
      <c r="E89" s="166" t="e">
        <f t="shared" si="115"/>
        <v>#DIV/0!</v>
      </c>
      <c r="F89" s="167" t="e">
        <f t="shared" si="116"/>
        <v>#DIV/0!</v>
      </c>
      <c r="G89" s="167" t="e">
        <f t="shared" si="117"/>
        <v>#DIV/0!</v>
      </c>
      <c r="H89" s="167" t="e">
        <f t="shared" si="118"/>
        <v>#DIV/0!</v>
      </c>
      <c r="I89" s="167" t="e">
        <f t="shared" si="119"/>
        <v>#DIV/0!</v>
      </c>
      <c r="J89" s="168"/>
      <c r="K89" s="169"/>
      <c r="L89" s="168"/>
      <c r="M89" s="167"/>
      <c r="N89" s="167"/>
      <c r="O89" s="167"/>
      <c r="P89" s="167"/>
      <c r="Q89" s="165" t="e">
        <f t="shared" si="98"/>
        <v>#DIV/0!</v>
      </c>
      <c r="R89" s="140">
        <f>L89-J89</f>
        <v>0</v>
      </c>
      <c r="S89" s="141" t="e">
        <f t="shared" si="121"/>
        <v>#DIV/0!</v>
      </c>
      <c r="T89" s="170"/>
      <c r="U89" s="171"/>
      <c r="V89" s="172" t="e">
        <f t="shared" si="112"/>
        <v>#DIV/0!</v>
      </c>
      <c r="W89" s="172" t="e">
        <f t="shared" si="113"/>
        <v>#DIV/0!</v>
      </c>
      <c r="X89" s="173" t="e">
        <f t="shared" si="114"/>
        <v>#DIV/0!</v>
      </c>
      <c r="Y89" s="172"/>
    </row>
    <row r="90" spans="1:25" s="174" customFormat="1" x14ac:dyDescent="0.2">
      <c r="A90" s="162"/>
      <c r="B90" s="163" t="s">
        <v>706</v>
      </c>
      <c r="C90" s="164"/>
      <c r="D90" s="165" t="e">
        <f t="shared" si="96"/>
        <v>#DIV/0!</v>
      </c>
      <c r="E90" s="166" t="e">
        <f t="shared" si="115"/>
        <v>#DIV/0!</v>
      </c>
      <c r="F90" s="167" t="e">
        <f t="shared" si="116"/>
        <v>#DIV/0!</v>
      </c>
      <c r="G90" s="167" t="e">
        <f t="shared" si="117"/>
        <v>#DIV/0!</v>
      </c>
      <c r="H90" s="167" t="e">
        <f t="shared" si="118"/>
        <v>#DIV/0!</v>
      </c>
      <c r="I90" s="167" t="e">
        <f t="shared" si="119"/>
        <v>#DIV/0!</v>
      </c>
      <c r="J90" s="168"/>
      <c r="K90" s="169"/>
      <c r="L90" s="168"/>
      <c r="M90" s="167"/>
      <c r="N90" s="167"/>
      <c r="O90" s="167"/>
      <c r="P90" s="167"/>
      <c r="Q90" s="165" t="e">
        <f t="shared" si="98"/>
        <v>#DIV/0!</v>
      </c>
      <c r="R90" s="140">
        <f>L90-J90</f>
        <v>0</v>
      </c>
      <c r="S90" s="141" t="e">
        <f t="shared" si="121"/>
        <v>#DIV/0!</v>
      </c>
      <c r="T90" s="170"/>
      <c r="U90" s="171"/>
      <c r="V90" s="172" t="e">
        <f t="shared" si="112"/>
        <v>#DIV/0!</v>
      </c>
      <c r="W90" s="172" t="e">
        <f t="shared" si="113"/>
        <v>#DIV/0!</v>
      </c>
      <c r="X90" s="173" t="e">
        <f t="shared" si="114"/>
        <v>#DIV/0!</v>
      </c>
      <c r="Y90" s="172"/>
    </row>
    <row r="91" spans="1:25" s="174" customFormat="1" x14ac:dyDescent="0.2">
      <c r="A91" s="204"/>
      <c r="B91" s="163" t="s">
        <v>719</v>
      </c>
      <c r="C91" s="164"/>
      <c r="D91" s="165" t="e">
        <f t="shared" si="96"/>
        <v>#DIV/0!</v>
      </c>
      <c r="E91" s="166" t="e">
        <f>D91/12</f>
        <v>#DIV/0!</v>
      </c>
      <c r="F91" s="167" t="e">
        <f t="shared" si="116"/>
        <v>#DIV/0!</v>
      </c>
      <c r="G91" s="167" t="e">
        <f t="shared" si="117"/>
        <v>#DIV/0!</v>
      </c>
      <c r="H91" s="167" t="e">
        <f t="shared" si="118"/>
        <v>#DIV/0!</v>
      </c>
      <c r="I91" s="167" t="e">
        <f t="shared" si="119"/>
        <v>#DIV/0!</v>
      </c>
      <c r="J91" s="168"/>
      <c r="K91" s="169"/>
      <c r="L91" s="168"/>
      <c r="M91" s="167"/>
      <c r="N91" s="167"/>
      <c r="O91" s="167"/>
      <c r="P91" s="167"/>
      <c r="Q91" s="165" t="e">
        <f t="shared" si="98"/>
        <v>#DIV/0!</v>
      </c>
      <c r="R91" s="140">
        <f t="shared" ref="R91" si="122">L91-J91</f>
        <v>0</v>
      </c>
      <c r="S91" s="141" t="e">
        <f>L91/J91-1</f>
        <v>#DIV/0!</v>
      </c>
      <c r="T91" s="205"/>
      <c r="U91" s="205"/>
      <c r="V91" s="172"/>
      <c r="W91" s="172"/>
      <c r="X91" s="173"/>
      <c r="Y91" s="172"/>
    </row>
    <row r="92" spans="1:25" s="161" customFormat="1" ht="18" customHeight="1" x14ac:dyDescent="0.2">
      <c r="A92" s="146">
        <v>14</v>
      </c>
      <c r="B92" s="147" t="s">
        <v>725</v>
      </c>
      <c r="C92" s="148" t="s">
        <v>712</v>
      </c>
      <c r="D92" s="149" t="e">
        <f t="shared" si="96"/>
        <v>#DIV/0!</v>
      </c>
      <c r="E92" s="150" t="e">
        <f t="shared" ref="E92" si="123">D92/12</f>
        <v>#DIV/0!</v>
      </c>
      <c r="F92" s="151" t="e">
        <f>M92/$T$83</f>
        <v>#DIV/0!</v>
      </c>
      <c r="G92" s="151" t="e">
        <f>N92/$T$83</f>
        <v>#DIV/0!</v>
      </c>
      <c r="H92" s="151" t="e">
        <f>O92/$T$83</f>
        <v>#DIV/0!</v>
      </c>
      <c r="I92" s="151" t="e">
        <f>P92/$T$83</f>
        <v>#DIV/0!</v>
      </c>
      <c r="J92" s="152">
        <f>SUM(J93:J100)</f>
        <v>0</v>
      </c>
      <c r="K92" s="153"/>
      <c r="L92" s="152">
        <f>SUM(L93:L100)</f>
        <v>0</v>
      </c>
      <c r="M92" s="152">
        <f>SUM(M93:M100)</f>
        <v>0</v>
      </c>
      <c r="N92" s="152">
        <f>SUM(N93:N100)</f>
        <v>0</v>
      </c>
      <c r="O92" s="152">
        <f>SUM(O93:O100)</f>
        <v>0</v>
      </c>
      <c r="P92" s="152">
        <f>SUM(P93:P100)</f>
        <v>0</v>
      </c>
      <c r="Q92" s="149" t="e">
        <f t="shared" si="98"/>
        <v>#DIV/0!</v>
      </c>
      <c r="R92" s="152">
        <f>SUM(R93:R100)</f>
        <v>0</v>
      </c>
      <c r="S92" s="155" t="e">
        <f t="shared" ref="S92" si="124">L92/J92-1</f>
        <v>#DIV/0!</v>
      </c>
      <c r="T92" s="156">
        <f>SUM(T93:T99)</f>
        <v>0</v>
      </c>
      <c r="U92" s="157"/>
      <c r="V92" s="158" t="e">
        <f t="shared" ref="V92:V99" si="125">D92*T92</f>
        <v>#DIV/0!</v>
      </c>
      <c r="W92" s="158" t="e">
        <f t="shared" ref="W92:W99" si="126">L92-V92</f>
        <v>#DIV/0!</v>
      </c>
      <c r="X92" s="159" t="e">
        <f t="shared" ref="X92:X99" si="127">L92/T92</f>
        <v>#DIV/0!</v>
      </c>
      <c r="Y92" s="160"/>
    </row>
    <row r="93" spans="1:25" s="174" customFormat="1" x14ac:dyDescent="0.2">
      <c r="A93" s="162"/>
      <c r="B93" s="163" t="s">
        <v>700</v>
      </c>
      <c r="C93" s="164"/>
      <c r="D93" s="165" t="e">
        <f t="shared" si="96"/>
        <v>#DIV/0!</v>
      </c>
      <c r="E93" s="166" t="e">
        <f>D93/12</f>
        <v>#DIV/0!</v>
      </c>
      <c r="F93" s="167" t="e">
        <f>M93/T93</f>
        <v>#DIV/0!</v>
      </c>
      <c r="G93" s="167" t="e">
        <f>N93/T93</f>
        <v>#DIV/0!</v>
      </c>
      <c r="H93" s="167" t="e">
        <f>O93/T93</f>
        <v>#DIV/0!</v>
      </c>
      <c r="I93" s="167" t="e">
        <f>P93/T93</f>
        <v>#DIV/0!</v>
      </c>
      <c r="J93" s="168"/>
      <c r="K93" s="169"/>
      <c r="L93" s="168"/>
      <c r="M93" s="167"/>
      <c r="N93" s="167"/>
      <c r="O93" s="167"/>
      <c r="P93" s="167"/>
      <c r="Q93" s="165" t="e">
        <f t="shared" si="98"/>
        <v>#DIV/0!</v>
      </c>
      <c r="R93" s="140">
        <f>L93-J93</f>
        <v>0</v>
      </c>
      <c r="S93" s="141" t="e">
        <f>L93/J93-1</f>
        <v>#DIV/0!</v>
      </c>
      <c r="T93" s="170"/>
      <c r="U93" s="171"/>
      <c r="V93" s="172" t="e">
        <f t="shared" si="125"/>
        <v>#DIV/0!</v>
      </c>
      <c r="W93" s="172" t="e">
        <f t="shared" si="126"/>
        <v>#DIV/0!</v>
      </c>
      <c r="X93" s="173" t="e">
        <f t="shared" si="127"/>
        <v>#DIV/0!</v>
      </c>
      <c r="Y93" s="172" t="e">
        <f>J93/T93/12</f>
        <v>#DIV/0!</v>
      </c>
    </row>
    <row r="94" spans="1:25" s="174" customFormat="1" x14ac:dyDescent="0.2">
      <c r="A94" s="162"/>
      <c r="B94" s="163" t="s">
        <v>701</v>
      </c>
      <c r="C94" s="164"/>
      <c r="D94" s="165" t="e">
        <f t="shared" si="96"/>
        <v>#DIV/0!</v>
      </c>
      <c r="E94" s="166" t="e">
        <f t="shared" ref="E94:E99" si="128">D94/12</f>
        <v>#DIV/0!</v>
      </c>
      <c r="F94" s="167" t="e">
        <f t="shared" ref="F94:F100" si="129">M94/T94</f>
        <v>#DIV/0!</v>
      </c>
      <c r="G94" s="167" t="e">
        <f t="shared" ref="G94:G100" si="130">N94/T94</f>
        <v>#DIV/0!</v>
      </c>
      <c r="H94" s="167" t="e">
        <f t="shared" ref="H94:H100" si="131">O94/T94</f>
        <v>#DIV/0!</v>
      </c>
      <c r="I94" s="167" t="e">
        <f t="shared" ref="I94:I100" si="132">P94/T94</f>
        <v>#DIV/0!</v>
      </c>
      <c r="J94" s="168"/>
      <c r="K94" s="169"/>
      <c r="L94" s="168"/>
      <c r="M94" s="167"/>
      <c r="N94" s="167"/>
      <c r="O94" s="167"/>
      <c r="P94" s="167"/>
      <c r="Q94" s="165" t="e">
        <f t="shared" si="98"/>
        <v>#DIV/0!</v>
      </c>
      <c r="R94" s="140">
        <f t="shared" ref="R94:R97" si="133">L94-J94</f>
        <v>0</v>
      </c>
      <c r="S94" s="141" t="e">
        <f t="shared" ref="S94:S99" si="134">L94/J94-1</f>
        <v>#DIV/0!</v>
      </c>
      <c r="T94" s="170"/>
      <c r="U94" s="171"/>
      <c r="V94" s="172" t="e">
        <f t="shared" si="125"/>
        <v>#DIV/0!</v>
      </c>
      <c r="W94" s="172" t="e">
        <f t="shared" si="126"/>
        <v>#DIV/0!</v>
      </c>
      <c r="X94" s="173" t="e">
        <f t="shared" si="127"/>
        <v>#DIV/0!</v>
      </c>
      <c r="Y94" s="172"/>
    </row>
    <row r="95" spans="1:25" s="174" customFormat="1" x14ac:dyDescent="0.2">
      <c r="A95" s="162"/>
      <c r="B95" s="163" t="s">
        <v>702</v>
      </c>
      <c r="C95" s="164"/>
      <c r="D95" s="165" t="e">
        <f t="shared" si="96"/>
        <v>#DIV/0!</v>
      </c>
      <c r="E95" s="166" t="e">
        <f t="shared" si="128"/>
        <v>#DIV/0!</v>
      </c>
      <c r="F95" s="167" t="e">
        <f t="shared" si="129"/>
        <v>#DIV/0!</v>
      </c>
      <c r="G95" s="167" t="e">
        <f t="shared" si="130"/>
        <v>#DIV/0!</v>
      </c>
      <c r="H95" s="167" t="e">
        <f t="shared" si="131"/>
        <v>#DIV/0!</v>
      </c>
      <c r="I95" s="167" t="e">
        <f t="shared" si="132"/>
        <v>#DIV/0!</v>
      </c>
      <c r="J95" s="168">
        <v>0</v>
      </c>
      <c r="K95" s="169"/>
      <c r="L95" s="168"/>
      <c r="M95" s="167"/>
      <c r="N95" s="167"/>
      <c r="O95" s="167"/>
      <c r="P95" s="167"/>
      <c r="Q95" s="165" t="e">
        <f t="shared" si="98"/>
        <v>#DIV/0!</v>
      </c>
      <c r="R95" s="140">
        <f t="shared" si="133"/>
        <v>0</v>
      </c>
      <c r="S95" s="141" t="e">
        <f t="shared" si="134"/>
        <v>#DIV/0!</v>
      </c>
      <c r="T95" s="170"/>
      <c r="U95" s="171"/>
      <c r="V95" s="172" t="e">
        <f t="shared" si="125"/>
        <v>#DIV/0!</v>
      </c>
      <c r="W95" s="172" t="e">
        <f t="shared" si="126"/>
        <v>#DIV/0!</v>
      </c>
      <c r="X95" s="173" t="e">
        <f t="shared" si="127"/>
        <v>#DIV/0!</v>
      </c>
      <c r="Y95" s="172"/>
    </row>
    <row r="96" spans="1:25" s="174" customFormat="1" x14ac:dyDescent="0.2">
      <c r="A96" s="162"/>
      <c r="B96" s="163" t="s">
        <v>703</v>
      </c>
      <c r="C96" s="164"/>
      <c r="D96" s="165" t="e">
        <f t="shared" si="96"/>
        <v>#DIV/0!</v>
      </c>
      <c r="E96" s="166" t="e">
        <f t="shared" si="128"/>
        <v>#DIV/0!</v>
      </c>
      <c r="F96" s="167" t="e">
        <f t="shared" si="129"/>
        <v>#DIV/0!</v>
      </c>
      <c r="G96" s="167" t="e">
        <f t="shared" si="130"/>
        <v>#DIV/0!</v>
      </c>
      <c r="H96" s="167" t="e">
        <f t="shared" si="131"/>
        <v>#DIV/0!</v>
      </c>
      <c r="I96" s="167" t="e">
        <f t="shared" si="132"/>
        <v>#DIV/0!</v>
      </c>
      <c r="J96" s="168"/>
      <c r="K96" s="169"/>
      <c r="L96" s="168"/>
      <c r="M96" s="167"/>
      <c r="N96" s="167"/>
      <c r="O96" s="167"/>
      <c r="P96" s="167"/>
      <c r="Q96" s="165" t="e">
        <f t="shared" si="98"/>
        <v>#DIV/0!</v>
      </c>
      <c r="R96" s="140">
        <f t="shared" si="133"/>
        <v>0</v>
      </c>
      <c r="S96" s="141" t="e">
        <f t="shared" si="134"/>
        <v>#DIV/0!</v>
      </c>
      <c r="T96" s="170"/>
      <c r="U96" s="171"/>
      <c r="V96" s="172" t="e">
        <f t="shared" si="125"/>
        <v>#DIV/0!</v>
      </c>
      <c r="W96" s="172" t="e">
        <f t="shared" si="126"/>
        <v>#DIV/0!</v>
      </c>
      <c r="X96" s="173" t="e">
        <f t="shared" si="127"/>
        <v>#DIV/0!</v>
      </c>
      <c r="Y96" s="172"/>
    </row>
    <row r="97" spans="1:25" s="174" customFormat="1" x14ac:dyDescent="0.2">
      <c r="A97" s="162"/>
      <c r="B97" s="163" t="s">
        <v>704</v>
      </c>
      <c r="C97" s="164"/>
      <c r="D97" s="165" t="e">
        <f t="shared" si="96"/>
        <v>#DIV/0!</v>
      </c>
      <c r="E97" s="166" t="e">
        <f t="shared" si="128"/>
        <v>#DIV/0!</v>
      </c>
      <c r="F97" s="167" t="e">
        <f t="shared" si="129"/>
        <v>#DIV/0!</v>
      </c>
      <c r="G97" s="167" t="e">
        <f t="shared" si="130"/>
        <v>#DIV/0!</v>
      </c>
      <c r="H97" s="167" t="e">
        <f t="shared" si="131"/>
        <v>#DIV/0!</v>
      </c>
      <c r="I97" s="167" t="e">
        <f t="shared" si="132"/>
        <v>#DIV/0!</v>
      </c>
      <c r="J97" s="168"/>
      <c r="K97" s="169"/>
      <c r="L97" s="168"/>
      <c r="M97" s="167"/>
      <c r="N97" s="167"/>
      <c r="O97" s="167"/>
      <c r="P97" s="167"/>
      <c r="Q97" s="165" t="e">
        <f t="shared" si="98"/>
        <v>#DIV/0!</v>
      </c>
      <c r="R97" s="140">
        <f t="shared" si="133"/>
        <v>0</v>
      </c>
      <c r="S97" s="141" t="e">
        <f t="shared" si="134"/>
        <v>#DIV/0!</v>
      </c>
      <c r="T97" s="170"/>
      <c r="U97" s="171"/>
      <c r="V97" s="172" t="e">
        <f t="shared" si="125"/>
        <v>#DIV/0!</v>
      </c>
      <c r="W97" s="172" t="e">
        <f t="shared" si="126"/>
        <v>#DIV/0!</v>
      </c>
      <c r="X97" s="173" t="e">
        <f t="shared" si="127"/>
        <v>#DIV/0!</v>
      </c>
      <c r="Y97" s="172"/>
    </row>
    <row r="98" spans="1:25" s="174" customFormat="1" ht="13.5" customHeight="1" x14ac:dyDescent="0.2">
      <c r="A98" s="162"/>
      <c r="B98" s="163" t="s">
        <v>705</v>
      </c>
      <c r="C98" s="164"/>
      <c r="D98" s="165" t="e">
        <f t="shared" si="96"/>
        <v>#DIV/0!</v>
      </c>
      <c r="E98" s="166" t="e">
        <f t="shared" si="128"/>
        <v>#DIV/0!</v>
      </c>
      <c r="F98" s="167" t="e">
        <f t="shared" si="129"/>
        <v>#DIV/0!</v>
      </c>
      <c r="G98" s="167" t="e">
        <f t="shared" si="130"/>
        <v>#DIV/0!</v>
      </c>
      <c r="H98" s="167" t="e">
        <f t="shared" si="131"/>
        <v>#DIV/0!</v>
      </c>
      <c r="I98" s="167" t="e">
        <f t="shared" si="132"/>
        <v>#DIV/0!</v>
      </c>
      <c r="J98" s="168"/>
      <c r="K98" s="169"/>
      <c r="L98" s="168"/>
      <c r="M98" s="167"/>
      <c r="N98" s="167"/>
      <c r="O98" s="167"/>
      <c r="P98" s="167"/>
      <c r="Q98" s="165" t="e">
        <f t="shared" si="98"/>
        <v>#DIV/0!</v>
      </c>
      <c r="R98" s="140">
        <f>L98-J98</f>
        <v>0</v>
      </c>
      <c r="S98" s="141" t="e">
        <f t="shared" si="134"/>
        <v>#DIV/0!</v>
      </c>
      <c r="T98" s="170"/>
      <c r="U98" s="171"/>
      <c r="V98" s="172" t="e">
        <f t="shared" si="125"/>
        <v>#DIV/0!</v>
      </c>
      <c r="W98" s="172" t="e">
        <f t="shared" si="126"/>
        <v>#DIV/0!</v>
      </c>
      <c r="X98" s="173" t="e">
        <f t="shared" si="127"/>
        <v>#DIV/0!</v>
      </c>
      <c r="Y98" s="172"/>
    </row>
    <row r="99" spans="1:25" s="174" customFormat="1" x14ac:dyDescent="0.2">
      <c r="A99" s="162"/>
      <c r="B99" s="163" t="s">
        <v>706</v>
      </c>
      <c r="C99" s="164"/>
      <c r="D99" s="165" t="e">
        <f t="shared" si="96"/>
        <v>#DIV/0!</v>
      </c>
      <c r="E99" s="166" t="e">
        <f t="shared" si="128"/>
        <v>#DIV/0!</v>
      </c>
      <c r="F99" s="167" t="e">
        <f t="shared" si="129"/>
        <v>#DIV/0!</v>
      </c>
      <c r="G99" s="167" t="e">
        <f t="shared" si="130"/>
        <v>#DIV/0!</v>
      </c>
      <c r="H99" s="167" t="e">
        <f t="shared" si="131"/>
        <v>#DIV/0!</v>
      </c>
      <c r="I99" s="167" t="e">
        <f t="shared" si="132"/>
        <v>#DIV/0!</v>
      </c>
      <c r="J99" s="168"/>
      <c r="K99" s="169"/>
      <c r="L99" s="168"/>
      <c r="M99" s="167"/>
      <c r="N99" s="167"/>
      <c r="O99" s="167"/>
      <c r="P99" s="167"/>
      <c r="Q99" s="165" t="e">
        <f t="shared" si="98"/>
        <v>#DIV/0!</v>
      </c>
      <c r="R99" s="140">
        <f>L99-J99</f>
        <v>0</v>
      </c>
      <c r="S99" s="141" t="e">
        <f t="shared" si="134"/>
        <v>#DIV/0!</v>
      </c>
      <c r="T99" s="170"/>
      <c r="U99" s="171"/>
      <c r="V99" s="172" t="e">
        <f t="shared" si="125"/>
        <v>#DIV/0!</v>
      </c>
      <c r="W99" s="172" t="e">
        <f t="shared" si="126"/>
        <v>#DIV/0!</v>
      </c>
      <c r="X99" s="173" t="e">
        <f t="shared" si="127"/>
        <v>#DIV/0!</v>
      </c>
      <c r="Y99" s="172"/>
    </row>
    <row r="100" spans="1:25" s="174" customFormat="1" x14ac:dyDescent="0.2">
      <c r="A100" s="204"/>
      <c r="B100" s="163" t="s">
        <v>719</v>
      </c>
      <c r="C100" s="164"/>
      <c r="D100" s="165" t="e">
        <f t="shared" si="96"/>
        <v>#DIV/0!</v>
      </c>
      <c r="E100" s="166" t="e">
        <f>D100/12</f>
        <v>#DIV/0!</v>
      </c>
      <c r="F100" s="167" t="e">
        <f t="shared" si="129"/>
        <v>#DIV/0!</v>
      </c>
      <c r="G100" s="167" t="e">
        <f t="shared" si="130"/>
        <v>#DIV/0!</v>
      </c>
      <c r="H100" s="167" t="e">
        <f t="shared" si="131"/>
        <v>#DIV/0!</v>
      </c>
      <c r="I100" s="167" t="e">
        <f t="shared" si="132"/>
        <v>#DIV/0!</v>
      </c>
      <c r="J100" s="168"/>
      <c r="K100" s="169"/>
      <c r="L100" s="168"/>
      <c r="M100" s="167"/>
      <c r="N100" s="167"/>
      <c r="O100" s="167"/>
      <c r="P100" s="167"/>
      <c r="Q100" s="165" t="e">
        <f t="shared" si="98"/>
        <v>#DIV/0!</v>
      </c>
      <c r="R100" s="140">
        <f t="shared" ref="R100" si="135">L100-J100</f>
        <v>0</v>
      </c>
      <c r="S100" s="141" t="e">
        <f>L100/J100-1</f>
        <v>#DIV/0!</v>
      </c>
      <c r="T100" s="205"/>
      <c r="U100" s="205"/>
      <c r="V100" s="172"/>
      <c r="W100" s="172"/>
      <c r="X100" s="173"/>
      <c r="Y100" s="172"/>
    </row>
    <row r="101" spans="1:25" s="222" customFormat="1" ht="15" customHeight="1" x14ac:dyDescent="0.2">
      <c r="A101" s="207">
        <v>15</v>
      </c>
      <c r="B101" s="208" t="s">
        <v>720</v>
      </c>
      <c r="C101" s="209" t="s">
        <v>712</v>
      </c>
      <c r="D101" s="149" t="e">
        <f t="shared" si="96"/>
        <v>#DIV/0!</v>
      </c>
      <c r="E101" s="210" t="e">
        <f>D101/12</f>
        <v>#DIV/0!</v>
      </c>
      <c r="F101" s="211" t="e">
        <f>M101/$T$101</f>
        <v>#DIV/0!</v>
      </c>
      <c r="G101" s="211" t="e">
        <f>N101/$T$101</f>
        <v>#DIV/0!</v>
      </c>
      <c r="H101" s="211" t="e">
        <f>O101/$T$101</f>
        <v>#DIV/0!</v>
      </c>
      <c r="I101" s="211" t="e">
        <f>P101/$T$101</f>
        <v>#DIV/0!</v>
      </c>
      <c r="J101" s="212">
        <f>SUM(J102:J108)</f>
        <v>0</v>
      </c>
      <c r="K101" s="213"/>
      <c r="L101" s="214">
        <f>SUM(L102:L108)</f>
        <v>0</v>
      </c>
      <c r="M101" s="211">
        <f>SUM(M102:M108)</f>
        <v>0</v>
      </c>
      <c r="N101" s="211">
        <f t="shared" ref="N101:P101" si="136">SUM(N102:N108)</f>
        <v>0</v>
      </c>
      <c r="O101" s="211">
        <f t="shared" si="136"/>
        <v>0</v>
      </c>
      <c r="P101" s="211">
        <f t="shared" si="136"/>
        <v>0</v>
      </c>
      <c r="Q101" s="149" t="e">
        <f t="shared" si="98"/>
        <v>#DIV/0!</v>
      </c>
      <c r="R101" s="215">
        <f>L101-J101</f>
        <v>0</v>
      </c>
      <c r="S101" s="216" t="e">
        <f t="shared" si="92"/>
        <v>#DIV/0!</v>
      </c>
      <c r="T101" s="217">
        <f>SUM(T102:T108)</f>
        <v>0</v>
      </c>
      <c r="U101" s="218"/>
      <c r="V101" s="219" t="e">
        <f t="shared" ref="V101:V108" si="137">D101*T101</f>
        <v>#DIV/0!</v>
      </c>
      <c r="W101" s="219" t="e">
        <f t="shared" ref="W101:W108" si="138">L101-V101</f>
        <v>#DIV/0!</v>
      </c>
      <c r="X101" s="220" t="e">
        <f t="shared" ref="X101:X108" si="139">L101/T101</f>
        <v>#DIV/0!</v>
      </c>
      <c r="Y101" s="221"/>
    </row>
    <row r="102" spans="1:25" s="174" customFormat="1" x14ac:dyDescent="0.2">
      <c r="A102" s="162"/>
      <c r="B102" s="163" t="s">
        <v>700</v>
      </c>
      <c r="C102" s="164"/>
      <c r="D102" s="165" t="e">
        <f t="shared" si="96"/>
        <v>#DIV/0!</v>
      </c>
      <c r="E102" s="166" t="e">
        <f>D102/12</f>
        <v>#DIV/0!</v>
      </c>
      <c r="F102" s="167" t="e">
        <f>M102/T102</f>
        <v>#DIV/0!</v>
      </c>
      <c r="G102" s="167" t="e">
        <f>N102/T102</f>
        <v>#DIV/0!</v>
      </c>
      <c r="H102" s="167" t="e">
        <f>O102/T102</f>
        <v>#DIV/0!</v>
      </c>
      <c r="I102" s="167" t="e">
        <f>P102/T102</f>
        <v>#DIV/0!</v>
      </c>
      <c r="J102" s="168"/>
      <c r="K102" s="169"/>
      <c r="L102" s="168"/>
      <c r="M102" s="167"/>
      <c r="N102" s="167"/>
      <c r="O102" s="167"/>
      <c r="P102" s="167"/>
      <c r="Q102" s="165" t="e">
        <f t="shared" si="98"/>
        <v>#DIV/0!</v>
      </c>
      <c r="R102" s="140">
        <f>L102-J102</f>
        <v>0</v>
      </c>
      <c r="S102" s="141" t="e">
        <f>L102/J102-1</f>
        <v>#DIV/0!</v>
      </c>
      <c r="T102" s="170"/>
      <c r="U102" s="171"/>
      <c r="V102" s="172" t="e">
        <f t="shared" si="137"/>
        <v>#DIV/0!</v>
      </c>
      <c r="W102" s="172" t="e">
        <f t="shared" si="138"/>
        <v>#DIV/0!</v>
      </c>
      <c r="X102" s="173" t="e">
        <f t="shared" si="139"/>
        <v>#DIV/0!</v>
      </c>
      <c r="Y102" s="172" t="e">
        <f>J102/T102/12</f>
        <v>#DIV/0!</v>
      </c>
    </row>
    <row r="103" spans="1:25" s="174" customFormat="1" x14ac:dyDescent="0.2">
      <c r="A103" s="162"/>
      <c r="B103" s="163" t="s">
        <v>701</v>
      </c>
      <c r="C103" s="164"/>
      <c r="D103" s="165" t="e">
        <f t="shared" si="96"/>
        <v>#DIV/0!</v>
      </c>
      <c r="E103" s="166" t="e">
        <f t="shared" ref="E103:E108" si="140">D103/12</f>
        <v>#DIV/0!</v>
      </c>
      <c r="F103" s="167" t="e">
        <f t="shared" ref="F103:F109" si="141">M103/T103</f>
        <v>#DIV/0!</v>
      </c>
      <c r="G103" s="167" t="e">
        <f t="shared" ref="G103:G109" si="142">N103/T103</f>
        <v>#DIV/0!</v>
      </c>
      <c r="H103" s="167" t="e">
        <f t="shared" ref="H103:H109" si="143">O103/T103</f>
        <v>#DIV/0!</v>
      </c>
      <c r="I103" s="167" t="e">
        <f t="shared" ref="I103:I109" si="144">P103/T103</f>
        <v>#DIV/0!</v>
      </c>
      <c r="J103" s="168"/>
      <c r="K103" s="169"/>
      <c r="L103" s="168"/>
      <c r="M103" s="167"/>
      <c r="N103" s="167"/>
      <c r="O103" s="167"/>
      <c r="P103" s="167"/>
      <c r="Q103" s="165" t="e">
        <f t="shared" si="98"/>
        <v>#DIV/0!</v>
      </c>
      <c r="R103" s="140">
        <f t="shared" ref="R103:R106" si="145">L103-J103</f>
        <v>0</v>
      </c>
      <c r="S103" s="141" t="e">
        <f t="shared" ref="S103:S108" si="146">L103/J103-1</f>
        <v>#DIV/0!</v>
      </c>
      <c r="T103" s="170"/>
      <c r="U103" s="171"/>
      <c r="V103" s="172" t="e">
        <f t="shared" si="137"/>
        <v>#DIV/0!</v>
      </c>
      <c r="W103" s="172" t="e">
        <f t="shared" si="138"/>
        <v>#DIV/0!</v>
      </c>
      <c r="X103" s="173" t="e">
        <f t="shared" si="139"/>
        <v>#DIV/0!</v>
      </c>
      <c r="Y103" s="172"/>
    </row>
    <row r="104" spans="1:25" s="174" customFormat="1" x14ac:dyDescent="0.2">
      <c r="A104" s="162"/>
      <c r="B104" s="163" t="s">
        <v>702</v>
      </c>
      <c r="C104" s="164"/>
      <c r="D104" s="165" t="e">
        <f t="shared" si="96"/>
        <v>#DIV/0!</v>
      </c>
      <c r="E104" s="166" t="e">
        <f t="shared" si="140"/>
        <v>#DIV/0!</v>
      </c>
      <c r="F104" s="167" t="e">
        <f t="shared" si="141"/>
        <v>#DIV/0!</v>
      </c>
      <c r="G104" s="167" t="e">
        <f t="shared" si="142"/>
        <v>#DIV/0!</v>
      </c>
      <c r="H104" s="167" t="e">
        <f t="shared" si="143"/>
        <v>#DIV/0!</v>
      </c>
      <c r="I104" s="167" t="e">
        <f t="shared" si="144"/>
        <v>#DIV/0!</v>
      </c>
      <c r="J104" s="168">
        <v>0</v>
      </c>
      <c r="K104" s="169"/>
      <c r="L104" s="168"/>
      <c r="M104" s="167"/>
      <c r="N104" s="167"/>
      <c r="O104" s="167"/>
      <c r="P104" s="167"/>
      <c r="Q104" s="165" t="e">
        <f t="shared" si="98"/>
        <v>#DIV/0!</v>
      </c>
      <c r="R104" s="140">
        <f t="shared" si="145"/>
        <v>0</v>
      </c>
      <c r="S104" s="141" t="e">
        <f t="shared" si="146"/>
        <v>#DIV/0!</v>
      </c>
      <c r="T104" s="170"/>
      <c r="U104" s="171"/>
      <c r="V104" s="172" t="e">
        <f t="shared" si="137"/>
        <v>#DIV/0!</v>
      </c>
      <c r="W104" s="172" t="e">
        <f t="shared" si="138"/>
        <v>#DIV/0!</v>
      </c>
      <c r="X104" s="173" t="e">
        <f t="shared" si="139"/>
        <v>#DIV/0!</v>
      </c>
      <c r="Y104" s="172"/>
    </row>
    <row r="105" spans="1:25" s="174" customFormat="1" x14ac:dyDescent="0.2">
      <c r="A105" s="162"/>
      <c r="B105" s="163" t="s">
        <v>703</v>
      </c>
      <c r="C105" s="164"/>
      <c r="D105" s="165" t="e">
        <f t="shared" si="96"/>
        <v>#DIV/0!</v>
      </c>
      <c r="E105" s="166" t="e">
        <f t="shared" si="140"/>
        <v>#DIV/0!</v>
      </c>
      <c r="F105" s="167" t="e">
        <f t="shared" si="141"/>
        <v>#DIV/0!</v>
      </c>
      <c r="G105" s="167" t="e">
        <f t="shared" si="142"/>
        <v>#DIV/0!</v>
      </c>
      <c r="H105" s="167" t="e">
        <f t="shared" si="143"/>
        <v>#DIV/0!</v>
      </c>
      <c r="I105" s="167" t="e">
        <f t="shared" si="144"/>
        <v>#DIV/0!</v>
      </c>
      <c r="J105" s="168"/>
      <c r="K105" s="169"/>
      <c r="L105" s="168"/>
      <c r="M105" s="167"/>
      <c r="N105" s="167"/>
      <c r="O105" s="167"/>
      <c r="P105" s="167"/>
      <c r="Q105" s="165" t="e">
        <f t="shared" si="98"/>
        <v>#DIV/0!</v>
      </c>
      <c r="R105" s="140">
        <f t="shared" si="145"/>
        <v>0</v>
      </c>
      <c r="S105" s="141" t="e">
        <f t="shared" si="146"/>
        <v>#DIV/0!</v>
      </c>
      <c r="T105" s="170"/>
      <c r="U105" s="171"/>
      <c r="V105" s="172" t="e">
        <f t="shared" si="137"/>
        <v>#DIV/0!</v>
      </c>
      <c r="W105" s="172" t="e">
        <f t="shared" si="138"/>
        <v>#DIV/0!</v>
      </c>
      <c r="X105" s="173" t="e">
        <f t="shared" si="139"/>
        <v>#DIV/0!</v>
      </c>
      <c r="Y105" s="172"/>
    </row>
    <row r="106" spans="1:25" s="174" customFormat="1" x14ac:dyDescent="0.2">
      <c r="A106" s="162"/>
      <c r="B106" s="163" t="s">
        <v>704</v>
      </c>
      <c r="C106" s="164"/>
      <c r="D106" s="165" t="e">
        <f t="shared" si="96"/>
        <v>#DIV/0!</v>
      </c>
      <c r="E106" s="166" t="e">
        <f t="shared" si="140"/>
        <v>#DIV/0!</v>
      </c>
      <c r="F106" s="167" t="e">
        <f t="shared" si="141"/>
        <v>#DIV/0!</v>
      </c>
      <c r="G106" s="167" t="e">
        <f t="shared" si="142"/>
        <v>#DIV/0!</v>
      </c>
      <c r="H106" s="167" t="e">
        <f t="shared" si="143"/>
        <v>#DIV/0!</v>
      </c>
      <c r="I106" s="167" t="e">
        <f t="shared" si="144"/>
        <v>#DIV/0!</v>
      </c>
      <c r="J106" s="168"/>
      <c r="K106" s="169"/>
      <c r="L106" s="168"/>
      <c r="M106" s="167"/>
      <c r="N106" s="167"/>
      <c r="O106" s="167"/>
      <c r="P106" s="167"/>
      <c r="Q106" s="165" t="e">
        <f t="shared" si="98"/>
        <v>#DIV/0!</v>
      </c>
      <c r="R106" s="140">
        <f t="shared" si="145"/>
        <v>0</v>
      </c>
      <c r="S106" s="141" t="e">
        <f t="shared" si="146"/>
        <v>#DIV/0!</v>
      </c>
      <c r="T106" s="170"/>
      <c r="U106" s="171"/>
      <c r="V106" s="172" t="e">
        <f t="shared" si="137"/>
        <v>#DIV/0!</v>
      </c>
      <c r="W106" s="172" t="e">
        <f t="shared" si="138"/>
        <v>#DIV/0!</v>
      </c>
      <c r="X106" s="173" t="e">
        <f t="shared" si="139"/>
        <v>#DIV/0!</v>
      </c>
      <c r="Y106" s="172"/>
    </row>
    <row r="107" spans="1:25" s="174" customFormat="1" ht="13.5" customHeight="1" x14ac:dyDescent="0.2">
      <c r="A107" s="162"/>
      <c r="B107" s="163" t="s">
        <v>705</v>
      </c>
      <c r="C107" s="164"/>
      <c r="D107" s="165" t="e">
        <f t="shared" si="96"/>
        <v>#DIV/0!</v>
      </c>
      <c r="E107" s="166" t="e">
        <f t="shared" si="140"/>
        <v>#DIV/0!</v>
      </c>
      <c r="F107" s="167" t="e">
        <f t="shared" si="141"/>
        <v>#DIV/0!</v>
      </c>
      <c r="G107" s="167" t="e">
        <f t="shared" si="142"/>
        <v>#DIV/0!</v>
      </c>
      <c r="H107" s="167" t="e">
        <f t="shared" si="143"/>
        <v>#DIV/0!</v>
      </c>
      <c r="I107" s="167" t="e">
        <f t="shared" si="144"/>
        <v>#DIV/0!</v>
      </c>
      <c r="J107" s="168"/>
      <c r="K107" s="169"/>
      <c r="L107" s="168"/>
      <c r="M107" s="167"/>
      <c r="N107" s="167"/>
      <c r="O107" s="167"/>
      <c r="P107" s="167"/>
      <c r="Q107" s="165" t="e">
        <f t="shared" si="98"/>
        <v>#DIV/0!</v>
      </c>
      <c r="R107" s="140">
        <f>L107-J107</f>
        <v>0</v>
      </c>
      <c r="S107" s="141" t="e">
        <f t="shared" si="146"/>
        <v>#DIV/0!</v>
      </c>
      <c r="T107" s="170"/>
      <c r="U107" s="171"/>
      <c r="V107" s="172" t="e">
        <f t="shared" si="137"/>
        <v>#DIV/0!</v>
      </c>
      <c r="W107" s="172" t="e">
        <f t="shared" si="138"/>
        <v>#DIV/0!</v>
      </c>
      <c r="X107" s="173" t="e">
        <f t="shared" si="139"/>
        <v>#DIV/0!</v>
      </c>
      <c r="Y107" s="172"/>
    </row>
    <row r="108" spans="1:25" s="174" customFormat="1" x14ac:dyDescent="0.2">
      <c r="A108" s="162"/>
      <c r="B108" s="163" t="s">
        <v>706</v>
      </c>
      <c r="C108" s="164"/>
      <c r="D108" s="165" t="e">
        <f t="shared" si="96"/>
        <v>#DIV/0!</v>
      </c>
      <c r="E108" s="166" t="e">
        <f t="shared" si="140"/>
        <v>#DIV/0!</v>
      </c>
      <c r="F108" s="167" t="e">
        <f t="shared" si="141"/>
        <v>#DIV/0!</v>
      </c>
      <c r="G108" s="167" t="e">
        <f t="shared" si="142"/>
        <v>#DIV/0!</v>
      </c>
      <c r="H108" s="167" t="e">
        <f t="shared" si="143"/>
        <v>#DIV/0!</v>
      </c>
      <c r="I108" s="167" t="e">
        <f t="shared" si="144"/>
        <v>#DIV/0!</v>
      </c>
      <c r="J108" s="168"/>
      <c r="K108" s="169"/>
      <c r="L108" s="168"/>
      <c r="M108" s="167"/>
      <c r="N108" s="167"/>
      <c r="O108" s="167"/>
      <c r="P108" s="167"/>
      <c r="Q108" s="165" t="e">
        <f t="shared" si="98"/>
        <v>#DIV/0!</v>
      </c>
      <c r="R108" s="140">
        <f>L108-J108</f>
        <v>0</v>
      </c>
      <c r="S108" s="141" t="e">
        <f t="shared" si="146"/>
        <v>#DIV/0!</v>
      </c>
      <c r="T108" s="170"/>
      <c r="U108" s="171"/>
      <c r="V108" s="172" t="e">
        <f t="shared" si="137"/>
        <v>#DIV/0!</v>
      </c>
      <c r="W108" s="172" t="e">
        <f t="shared" si="138"/>
        <v>#DIV/0!</v>
      </c>
      <c r="X108" s="173" t="e">
        <f t="shared" si="139"/>
        <v>#DIV/0!</v>
      </c>
      <c r="Y108" s="172"/>
    </row>
    <row r="109" spans="1:25" s="174" customFormat="1" ht="13.5" thickBot="1" x14ac:dyDescent="0.25">
      <c r="A109" s="204"/>
      <c r="B109" s="163" t="s">
        <v>719</v>
      </c>
      <c r="C109" s="164"/>
      <c r="D109" s="165" t="e">
        <f t="shared" si="96"/>
        <v>#DIV/0!</v>
      </c>
      <c r="E109" s="166" t="e">
        <f>D109/12</f>
        <v>#DIV/0!</v>
      </c>
      <c r="F109" s="167" t="e">
        <f t="shared" si="141"/>
        <v>#DIV/0!</v>
      </c>
      <c r="G109" s="167" t="e">
        <f t="shared" si="142"/>
        <v>#DIV/0!</v>
      </c>
      <c r="H109" s="167" t="e">
        <f t="shared" si="143"/>
        <v>#DIV/0!</v>
      </c>
      <c r="I109" s="167" t="e">
        <f t="shared" si="144"/>
        <v>#DIV/0!</v>
      </c>
      <c r="J109" s="168"/>
      <c r="K109" s="169"/>
      <c r="L109" s="168"/>
      <c r="M109" s="167"/>
      <c r="N109" s="167"/>
      <c r="O109" s="167"/>
      <c r="P109" s="167"/>
      <c r="Q109" s="165" t="e">
        <f t="shared" si="98"/>
        <v>#DIV/0!</v>
      </c>
      <c r="R109" s="140">
        <f t="shared" ref="R109" si="147">L109-J109</f>
        <v>0</v>
      </c>
      <c r="S109" s="141" t="e">
        <f>L109/J109-1</f>
        <v>#DIV/0!</v>
      </c>
      <c r="T109" s="205"/>
      <c r="U109" s="205"/>
      <c r="V109" s="172"/>
      <c r="W109" s="172"/>
      <c r="X109" s="173"/>
      <c r="Y109" s="172"/>
    </row>
    <row r="110" spans="1:25" s="437" customFormat="1" ht="15" customHeight="1" thickBot="1" x14ac:dyDescent="0.25">
      <c r="A110" s="423"/>
      <c r="B110" s="424" t="s">
        <v>726</v>
      </c>
      <c r="C110" s="425"/>
      <c r="D110" s="426"/>
      <c r="E110" s="427"/>
      <c r="F110" s="426"/>
      <c r="G110" s="426"/>
      <c r="H110" s="426"/>
      <c r="I110" s="426"/>
      <c r="J110" s="428"/>
      <c r="K110" s="429"/>
      <c r="L110" s="428"/>
      <c r="M110" s="426"/>
      <c r="N110" s="426"/>
      <c r="O110" s="426"/>
      <c r="P110" s="430"/>
      <c r="Q110" s="431"/>
      <c r="R110" s="432">
        <f>L110-J110</f>
        <v>0</v>
      </c>
      <c r="S110" s="433" t="e">
        <f>L110/J110-1</f>
        <v>#DIV/0!</v>
      </c>
      <c r="T110" s="434"/>
      <c r="U110" s="435"/>
      <c r="V110" s="436"/>
      <c r="W110" s="436"/>
      <c r="Y110" s="436"/>
    </row>
    <row r="111" spans="1:25" s="237" customFormat="1" ht="14.25" customHeight="1" x14ac:dyDescent="0.2">
      <c r="A111" s="371"/>
      <c r="B111" s="268">
        <v>120</v>
      </c>
      <c r="C111" s="372"/>
      <c r="D111" s="269"/>
      <c r="E111" s="270" t="e">
        <f t="shared" ref="E111:I111" si="148">SUM(E112:E118)</f>
        <v>#DIV/0!</v>
      </c>
      <c r="F111" s="269" t="e">
        <f t="shared" si="148"/>
        <v>#DIV/0!</v>
      </c>
      <c r="G111" s="269" t="e">
        <f t="shared" si="148"/>
        <v>#DIV/0!</v>
      </c>
      <c r="H111" s="269" t="e">
        <f t="shared" si="148"/>
        <v>#DIV/0!</v>
      </c>
      <c r="I111" s="269" t="e">
        <f t="shared" si="148"/>
        <v>#DIV/0!</v>
      </c>
      <c r="J111" s="271">
        <f>SUM(J112:J118)</f>
        <v>0</v>
      </c>
      <c r="K111" s="373"/>
      <c r="L111" s="374">
        <f>SUM(L112:L118)</f>
        <v>0</v>
      </c>
      <c r="M111" s="375">
        <f t="shared" ref="M111:P111" si="149">SUM(M112:M118)</f>
        <v>0</v>
      </c>
      <c r="N111" s="375">
        <f t="shared" si="149"/>
        <v>0</v>
      </c>
      <c r="O111" s="375">
        <f t="shared" si="149"/>
        <v>0</v>
      </c>
      <c r="P111" s="377">
        <f t="shared" si="149"/>
        <v>0</v>
      </c>
      <c r="Q111" s="386"/>
      <c r="R111" s="374">
        <f>L111-J111</f>
        <v>0</v>
      </c>
      <c r="S111" s="376" t="e">
        <f t="shared" ref="S111" si="150">SUM(S112:S118)</f>
        <v>#DIV/0!</v>
      </c>
      <c r="T111" s="235"/>
      <c r="U111" s="235"/>
      <c r="V111" s="236"/>
      <c r="W111" s="236"/>
      <c r="Y111" s="236"/>
    </row>
    <row r="112" spans="1:25" s="174" customFormat="1" x14ac:dyDescent="0.2">
      <c r="A112" s="162"/>
      <c r="B112" s="163" t="s">
        <v>700</v>
      </c>
      <c r="C112" s="164"/>
      <c r="D112" s="165" t="e">
        <f t="shared" ref="D112:D119" si="151">J112/T112</f>
        <v>#DIV/0!</v>
      </c>
      <c r="E112" s="166" t="e">
        <f>D112/12</f>
        <v>#DIV/0!</v>
      </c>
      <c r="F112" s="167" t="e">
        <f>M112/T112</f>
        <v>#DIV/0!</v>
      </c>
      <c r="G112" s="167" t="e">
        <f>N112/T112</f>
        <v>#DIV/0!</v>
      </c>
      <c r="H112" s="167" t="e">
        <f>O112/T112</f>
        <v>#DIV/0!</v>
      </c>
      <c r="I112" s="167" t="e">
        <f>P112/T112</f>
        <v>#DIV/0!</v>
      </c>
      <c r="J112" s="168"/>
      <c r="K112" s="169"/>
      <c r="L112" s="168"/>
      <c r="M112" s="167"/>
      <c r="N112" s="167"/>
      <c r="O112" s="167"/>
      <c r="P112" s="167"/>
      <c r="Q112" s="165" t="e">
        <f t="shared" ref="Q112:Q119" si="152">L112/T112</f>
        <v>#DIV/0!</v>
      </c>
      <c r="R112" s="140">
        <f>L112-J112</f>
        <v>0</v>
      </c>
      <c r="S112" s="141" t="e">
        <f>L112/J112-1</f>
        <v>#DIV/0!</v>
      </c>
      <c r="T112" s="170"/>
      <c r="U112" s="171"/>
      <c r="V112" s="172" t="e">
        <f t="shared" ref="V112:V118" si="153">D112*T112</f>
        <v>#DIV/0!</v>
      </c>
      <c r="W112" s="172" t="e">
        <f t="shared" ref="W112:W118" si="154">L112-V112</f>
        <v>#DIV/0!</v>
      </c>
      <c r="X112" s="173" t="e">
        <f t="shared" ref="X112:X118" si="155">L112/T112</f>
        <v>#DIV/0!</v>
      </c>
      <c r="Y112" s="172" t="e">
        <f>J112/T112/12</f>
        <v>#DIV/0!</v>
      </c>
    </row>
    <row r="113" spans="1:25" s="174" customFormat="1" x14ac:dyDescent="0.2">
      <c r="A113" s="162"/>
      <c r="B113" s="163" t="s">
        <v>701</v>
      </c>
      <c r="C113" s="164"/>
      <c r="D113" s="165" t="e">
        <f t="shared" si="151"/>
        <v>#DIV/0!</v>
      </c>
      <c r="E113" s="166" t="e">
        <f t="shared" ref="E113:E118" si="156">D113/12</f>
        <v>#DIV/0!</v>
      </c>
      <c r="F113" s="167" t="e">
        <f t="shared" ref="F113:F119" si="157">M113/T113</f>
        <v>#DIV/0!</v>
      </c>
      <c r="G113" s="167" t="e">
        <f t="shared" ref="G113:G119" si="158">N113/T113</f>
        <v>#DIV/0!</v>
      </c>
      <c r="H113" s="167" t="e">
        <f t="shared" ref="H113:H119" si="159">O113/T113</f>
        <v>#DIV/0!</v>
      </c>
      <c r="I113" s="167" t="e">
        <f t="shared" ref="I113:I119" si="160">P113/T113</f>
        <v>#DIV/0!</v>
      </c>
      <c r="J113" s="168"/>
      <c r="K113" s="169"/>
      <c r="L113" s="168"/>
      <c r="M113" s="167"/>
      <c r="N113" s="167"/>
      <c r="O113" s="167"/>
      <c r="P113" s="167"/>
      <c r="Q113" s="165" t="e">
        <f t="shared" si="152"/>
        <v>#DIV/0!</v>
      </c>
      <c r="R113" s="140">
        <f t="shared" ref="R113:R116" si="161">L113-J113</f>
        <v>0</v>
      </c>
      <c r="S113" s="141" t="e">
        <f t="shared" ref="S113:S118" si="162">L113/J113-1</f>
        <v>#DIV/0!</v>
      </c>
      <c r="T113" s="170"/>
      <c r="U113" s="171"/>
      <c r="V113" s="172" t="e">
        <f t="shared" si="153"/>
        <v>#DIV/0!</v>
      </c>
      <c r="W113" s="172" t="e">
        <f t="shared" si="154"/>
        <v>#DIV/0!</v>
      </c>
      <c r="X113" s="173" t="e">
        <f t="shared" si="155"/>
        <v>#DIV/0!</v>
      </c>
      <c r="Y113" s="172"/>
    </row>
    <row r="114" spans="1:25" s="174" customFormat="1" x14ac:dyDescent="0.2">
      <c r="A114" s="162"/>
      <c r="B114" s="163" t="s">
        <v>702</v>
      </c>
      <c r="C114" s="164"/>
      <c r="D114" s="165" t="e">
        <f t="shared" si="151"/>
        <v>#DIV/0!</v>
      </c>
      <c r="E114" s="166" t="e">
        <f t="shared" si="156"/>
        <v>#DIV/0!</v>
      </c>
      <c r="F114" s="167" t="e">
        <f t="shared" si="157"/>
        <v>#DIV/0!</v>
      </c>
      <c r="G114" s="167" t="e">
        <f t="shared" si="158"/>
        <v>#DIV/0!</v>
      </c>
      <c r="H114" s="167" t="e">
        <f t="shared" si="159"/>
        <v>#DIV/0!</v>
      </c>
      <c r="I114" s="167" t="e">
        <f t="shared" si="160"/>
        <v>#DIV/0!</v>
      </c>
      <c r="J114" s="168"/>
      <c r="K114" s="169"/>
      <c r="L114" s="168"/>
      <c r="M114" s="167"/>
      <c r="N114" s="167"/>
      <c r="O114" s="167"/>
      <c r="P114" s="167"/>
      <c r="Q114" s="165" t="e">
        <f t="shared" si="152"/>
        <v>#DIV/0!</v>
      </c>
      <c r="R114" s="140">
        <f t="shared" si="161"/>
        <v>0</v>
      </c>
      <c r="S114" s="141" t="e">
        <f t="shared" si="162"/>
        <v>#DIV/0!</v>
      </c>
      <c r="T114" s="170"/>
      <c r="U114" s="171"/>
      <c r="V114" s="172" t="e">
        <f t="shared" si="153"/>
        <v>#DIV/0!</v>
      </c>
      <c r="W114" s="172" t="e">
        <f t="shared" si="154"/>
        <v>#DIV/0!</v>
      </c>
      <c r="X114" s="173" t="e">
        <f t="shared" si="155"/>
        <v>#DIV/0!</v>
      </c>
      <c r="Y114" s="172"/>
    </row>
    <row r="115" spans="1:25" s="174" customFormat="1" x14ac:dyDescent="0.2">
      <c r="A115" s="162"/>
      <c r="B115" s="163" t="s">
        <v>703</v>
      </c>
      <c r="C115" s="164"/>
      <c r="D115" s="165" t="e">
        <f t="shared" si="151"/>
        <v>#DIV/0!</v>
      </c>
      <c r="E115" s="166" t="e">
        <f t="shared" si="156"/>
        <v>#DIV/0!</v>
      </c>
      <c r="F115" s="167" t="e">
        <f t="shared" si="157"/>
        <v>#DIV/0!</v>
      </c>
      <c r="G115" s="167" t="e">
        <f t="shared" si="158"/>
        <v>#DIV/0!</v>
      </c>
      <c r="H115" s="167" t="e">
        <f t="shared" si="159"/>
        <v>#DIV/0!</v>
      </c>
      <c r="I115" s="167" t="e">
        <f t="shared" si="160"/>
        <v>#DIV/0!</v>
      </c>
      <c r="J115" s="168"/>
      <c r="K115" s="169"/>
      <c r="L115" s="168"/>
      <c r="M115" s="167"/>
      <c r="N115" s="167"/>
      <c r="O115" s="167"/>
      <c r="P115" s="167"/>
      <c r="Q115" s="165" t="e">
        <f t="shared" si="152"/>
        <v>#DIV/0!</v>
      </c>
      <c r="R115" s="140">
        <f t="shared" si="161"/>
        <v>0</v>
      </c>
      <c r="S115" s="141" t="e">
        <f t="shared" si="162"/>
        <v>#DIV/0!</v>
      </c>
      <c r="T115" s="170"/>
      <c r="U115" s="171"/>
      <c r="V115" s="172" t="e">
        <f t="shared" si="153"/>
        <v>#DIV/0!</v>
      </c>
      <c r="W115" s="172" t="e">
        <f t="shared" si="154"/>
        <v>#DIV/0!</v>
      </c>
      <c r="X115" s="173" t="e">
        <f t="shared" si="155"/>
        <v>#DIV/0!</v>
      </c>
      <c r="Y115" s="172"/>
    </row>
    <row r="116" spans="1:25" s="174" customFormat="1" x14ac:dyDescent="0.2">
      <c r="A116" s="162"/>
      <c r="B116" s="163" t="s">
        <v>704</v>
      </c>
      <c r="C116" s="164"/>
      <c r="D116" s="165" t="e">
        <f t="shared" si="151"/>
        <v>#DIV/0!</v>
      </c>
      <c r="E116" s="166" t="e">
        <f t="shared" si="156"/>
        <v>#DIV/0!</v>
      </c>
      <c r="F116" s="167" t="e">
        <f t="shared" si="157"/>
        <v>#DIV/0!</v>
      </c>
      <c r="G116" s="167" t="e">
        <f t="shared" si="158"/>
        <v>#DIV/0!</v>
      </c>
      <c r="H116" s="167" t="e">
        <f t="shared" si="159"/>
        <v>#DIV/0!</v>
      </c>
      <c r="I116" s="167" t="e">
        <f t="shared" si="160"/>
        <v>#DIV/0!</v>
      </c>
      <c r="J116" s="168"/>
      <c r="K116" s="169"/>
      <c r="L116" s="168"/>
      <c r="M116" s="167"/>
      <c r="N116" s="167"/>
      <c r="O116" s="167"/>
      <c r="P116" s="167"/>
      <c r="Q116" s="165" t="e">
        <f t="shared" si="152"/>
        <v>#DIV/0!</v>
      </c>
      <c r="R116" s="140">
        <f t="shared" si="161"/>
        <v>0</v>
      </c>
      <c r="S116" s="141" t="e">
        <f t="shared" si="162"/>
        <v>#DIV/0!</v>
      </c>
      <c r="T116" s="170"/>
      <c r="U116" s="171"/>
      <c r="V116" s="172" t="e">
        <f t="shared" si="153"/>
        <v>#DIV/0!</v>
      </c>
      <c r="W116" s="172" t="e">
        <f t="shared" si="154"/>
        <v>#DIV/0!</v>
      </c>
      <c r="X116" s="173" t="e">
        <f t="shared" si="155"/>
        <v>#DIV/0!</v>
      </c>
      <c r="Y116" s="172"/>
    </row>
    <row r="117" spans="1:25" s="174" customFormat="1" ht="13.5" customHeight="1" x14ac:dyDescent="0.2">
      <c r="A117" s="162"/>
      <c r="B117" s="163" t="s">
        <v>705</v>
      </c>
      <c r="C117" s="164"/>
      <c r="D117" s="165" t="e">
        <f t="shared" si="151"/>
        <v>#DIV/0!</v>
      </c>
      <c r="E117" s="166" t="e">
        <f t="shared" si="156"/>
        <v>#DIV/0!</v>
      </c>
      <c r="F117" s="167" t="e">
        <f t="shared" si="157"/>
        <v>#DIV/0!</v>
      </c>
      <c r="G117" s="167" t="e">
        <f t="shared" si="158"/>
        <v>#DIV/0!</v>
      </c>
      <c r="H117" s="167" t="e">
        <f t="shared" si="159"/>
        <v>#DIV/0!</v>
      </c>
      <c r="I117" s="167" t="e">
        <f t="shared" si="160"/>
        <v>#DIV/0!</v>
      </c>
      <c r="J117" s="168"/>
      <c r="K117" s="169"/>
      <c r="L117" s="168"/>
      <c r="M117" s="167"/>
      <c r="N117" s="167"/>
      <c r="O117" s="167"/>
      <c r="P117" s="167"/>
      <c r="Q117" s="165" t="e">
        <f t="shared" si="152"/>
        <v>#DIV/0!</v>
      </c>
      <c r="R117" s="140">
        <f>L117-J117</f>
        <v>0</v>
      </c>
      <c r="S117" s="141" t="e">
        <f t="shared" si="162"/>
        <v>#DIV/0!</v>
      </c>
      <c r="T117" s="170"/>
      <c r="U117" s="171"/>
      <c r="V117" s="172" t="e">
        <f t="shared" si="153"/>
        <v>#DIV/0!</v>
      </c>
      <c r="W117" s="172" t="e">
        <f t="shared" si="154"/>
        <v>#DIV/0!</v>
      </c>
      <c r="X117" s="173" t="e">
        <f t="shared" si="155"/>
        <v>#DIV/0!</v>
      </c>
      <c r="Y117" s="172"/>
    </row>
    <row r="118" spans="1:25" s="174" customFormat="1" x14ac:dyDescent="0.2">
      <c r="A118" s="162"/>
      <c r="B118" s="163" t="s">
        <v>706</v>
      </c>
      <c r="C118" s="164"/>
      <c r="D118" s="165" t="e">
        <f t="shared" si="151"/>
        <v>#DIV/0!</v>
      </c>
      <c r="E118" s="166" t="e">
        <f t="shared" si="156"/>
        <v>#DIV/0!</v>
      </c>
      <c r="F118" s="167" t="e">
        <f t="shared" si="157"/>
        <v>#DIV/0!</v>
      </c>
      <c r="G118" s="167" t="e">
        <f t="shared" si="158"/>
        <v>#DIV/0!</v>
      </c>
      <c r="H118" s="167" t="e">
        <f t="shared" si="159"/>
        <v>#DIV/0!</v>
      </c>
      <c r="I118" s="167" t="e">
        <f t="shared" si="160"/>
        <v>#DIV/0!</v>
      </c>
      <c r="J118" s="168"/>
      <c r="K118" s="169"/>
      <c r="L118" s="168"/>
      <c r="M118" s="167"/>
      <c r="N118" s="167"/>
      <c r="O118" s="167"/>
      <c r="P118" s="167"/>
      <c r="Q118" s="165" t="e">
        <f t="shared" si="152"/>
        <v>#DIV/0!</v>
      </c>
      <c r="R118" s="140">
        <f>L118-J118</f>
        <v>0</v>
      </c>
      <c r="S118" s="141" t="e">
        <f t="shared" si="162"/>
        <v>#DIV/0!</v>
      </c>
      <c r="T118" s="170"/>
      <c r="U118" s="171"/>
      <c r="V118" s="172" t="e">
        <f t="shared" si="153"/>
        <v>#DIV/0!</v>
      </c>
      <c r="W118" s="172" t="e">
        <f t="shared" si="154"/>
        <v>#DIV/0!</v>
      </c>
      <c r="X118" s="173" t="e">
        <f t="shared" si="155"/>
        <v>#DIV/0!</v>
      </c>
      <c r="Y118" s="172"/>
    </row>
    <row r="119" spans="1:25" s="174" customFormat="1" x14ac:dyDescent="0.2">
      <c r="A119" s="204"/>
      <c r="B119" s="163" t="s">
        <v>719</v>
      </c>
      <c r="C119" s="164"/>
      <c r="D119" s="165" t="e">
        <f t="shared" si="151"/>
        <v>#DIV/0!</v>
      </c>
      <c r="E119" s="166" t="e">
        <f>D119/12</f>
        <v>#DIV/0!</v>
      </c>
      <c r="F119" s="167" t="e">
        <f t="shared" si="157"/>
        <v>#DIV/0!</v>
      </c>
      <c r="G119" s="167" t="e">
        <f t="shared" si="158"/>
        <v>#DIV/0!</v>
      </c>
      <c r="H119" s="167" t="e">
        <f t="shared" si="159"/>
        <v>#DIV/0!</v>
      </c>
      <c r="I119" s="167" t="e">
        <f t="shared" si="160"/>
        <v>#DIV/0!</v>
      </c>
      <c r="J119" s="168"/>
      <c r="K119" s="169"/>
      <c r="L119" s="168"/>
      <c r="M119" s="167"/>
      <c r="N119" s="167"/>
      <c r="O119" s="167"/>
      <c r="P119" s="167"/>
      <c r="Q119" s="165" t="e">
        <f t="shared" si="152"/>
        <v>#DIV/0!</v>
      </c>
      <c r="R119" s="140">
        <f t="shared" ref="R119" si="163">L119-J119</f>
        <v>0</v>
      </c>
      <c r="S119" s="141" t="e">
        <f>L119/J119-1</f>
        <v>#DIV/0!</v>
      </c>
      <c r="T119" s="205"/>
      <c r="U119" s="205"/>
      <c r="V119" s="172"/>
      <c r="W119" s="172"/>
      <c r="X119" s="173"/>
      <c r="Y119" s="172"/>
    </row>
    <row r="120" spans="1:25" s="237" customFormat="1" ht="14.25" customHeight="1" x14ac:dyDescent="0.2">
      <c r="A120" s="371"/>
      <c r="B120" s="268">
        <v>140</v>
      </c>
      <c r="C120" s="372"/>
      <c r="D120" s="269"/>
      <c r="E120" s="270">
        <f t="shared" ref="E120:I120" si="164">SUM(E121:E127)</f>
        <v>0</v>
      </c>
      <c r="F120" s="269">
        <f t="shared" si="164"/>
        <v>0</v>
      </c>
      <c r="G120" s="269">
        <f t="shared" si="164"/>
        <v>0</v>
      </c>
      <c r="H120" s="269">
        <f t="shared" si="164"/>
        <v>0</v>
      </c>
      <c r="I120" s="269">
        <f t="shared" si="164"/>
        <v>0</v>
      </c>
      <c r="J120" s="271">
        <f>SUM(J121:J127)</f>
        <v>904.75</v>
      </c>
      <c r="K120" s="373"/>
      <c r="L120" s="374">
        <f>SUM(L121:L127)</f>
        <v>904.75</v>
      </c>
      <c r="M120" s="375">
        <f t="shared" ref="M120:S120" si="165">SUM(M121:M127)</f>
        <v>284.10000000000002</v>
      </c>
      <c r="N120" s="375">
        <f t="shared" si="165"/>
        <v>0</v>
      </c>
      <c r="O120" s="375">
        <f t="shared" si="165"/>
        <v>0</v>
      </c>
      <c r="P120" s="377">
        <f t="shared" si="165"/>
        <v>620.65</v>
      </c>
      <c r="Q120" s="386"/>
      <c r="R120" s="374">
        <f>L120-J120</f>
        <v>0</v>
      </c>
      <c r="S120" s="376" t="e">
        <f t="shared" si="165"/>
        <v>#DIV/0!</v>
      </c>
      <c r="T120" s="235"/>
      <c r="U120" s="235"/>
      <c r="V120" s="236"/>
      <c r="W120" s="236"/>
      <c r="Y120" s="236"/>
    </row>
    <row r="121" spans="1:25" s="174" customFormat="1" x14ac:dyDescent="0.2">
      <c r="A121" s="162"/>
      <c r="B121" s="163" t="s">
        <v>700</v>
      </c>
      <c r="C121" s="164"/>
      <c r="D121" s="165"/>
      <c r="E121" s="166"/>
      <c r="F121" s="167"/>
      <c r="G121" s="167"/>
      <c r="H121" s="167"/>
      <c r="I121" s="167"/>
      <c r="J121" s="168"/>
      <c r="K121" s="169"/>
      <c r="L121" s="168"/>
      <c r="M121" s="167"/>
      <c r="N121" s="167"/>
      <c r="O121" s="167"/>
      <c r="P121" s="167"/>
      <c r="Q121" s="165" t="e">
        <f t="shared" ref="Q121:Q128" si="166">L121/T121</f>
        <v>#DIV/0!</v>
      </c>
      <c r="R121" s="140">
        <f>L121-J121</f>
        <v>0</v>
      </c>
      <c r="S121" s="141" t="e">
        <f>L121/J121-1</f>
        <v>#DIV/0!</v>
      </c>
      <c r="T121" s="170"/>
      <c r="U121" s="171"/>
      <c r="V121" s="172">
        <f t="shared" ref="V121:V127" si="167">D121*T121</f>
        <v>0</v>
      </c>
      <c r="W121" s="172">
        <f t="shared" ref="W121:W127" si="168">L121-V121</f>
        <v>0</v>
      </c>
      <c r="X121" s="173" t="e">
        <f t="shared" ref="X121:X127" si="169">L121/T121</f>
        <v>#DIV/0!</v>
      </c>
      <c r="Y121" s="172" t="e">
        <f>J121/T121/12</f>
        <v>#DIV/0!</v>
      </c>
    </row>
    <row r="122" spans="1:25" s="174" customFormat="1" x14ac:dyDescent="0.2">
      <c r="A122" s="162"/>
      <c r="B122" s="163" t="s">
        <v>701</v>
      </c>
      <c r="C122" s="164"/>
      <c r="D122" s="165"/>
      <c r="E122" s="166"/>
      <c r="F122" s="167"/>
      <c r="G122" s="167"/>
      <c r="H122" s="167"/>
      <c r="I122" s="167"/>
      <c r="J122" s="168"/>
      <c r="K122" s="169"/>
      <c r="L122" s="168"/>
      <c r="M122" s="167"/>
      <c r="N122" s="167"/>
      <c r="O122" s="167"/>
      <c r="P122" s="167"/>
      <c r="Q122" s="165" t="e">
        <f t="shared" si="166"/>
        <v>#DIV/0!</v>
      </c>
      <c r="R122" s="140">
        <f t="shared" ref="R122:R125" si="170">L122-J122</f>
        <v>0</v>
      </c>
      <c r="S122" s="141" t="e">
        <f t="shared" ref="S122:S127" si="171">L122/J122-1</f>
        <v>#DIV/0!</v>
      </c>
      <c r="T122" s="170"/>
      <c r="U122" s="171"/>
      <c r="V122" s="172">
        <f t="shared" si="167"/>
        <v>0</v>
      </c>
      <c r="W122" s="172">
        <f t="shared" si="168"/>
        <v>0</v>
      </c>
      <c r="X122" s="173" t="e">
        <f t="shared" si="169"/>
        <v>#DIV/0!</v>
      </c>
      <c r="Y122" s="172"/>
    </row>
    <row r="123" spans="1:25" s="174" customFormat="1" x14ac:dyDescent="0.2">
      <c r="A123" s="162"/>
      <c r="B123" s="163" t="s">
        <v>702</v>
      </c>
      <c r="C123" s="164"/>
      <c r="D123" s="165"/>
      <c r="E123" s="166"/>
      <c r="F123" s="167"/>
      <c r="G123" s="167"/>
      <c r="H123" s="167"/>
      <c r="I123" s="167"/>
      <c r="J123" s="168">
        <v>904.75</v>
      </c>
      <c r="K123" s="169"/>
      <c r="L123" s="168">
        <f>M123+P123</f>
        <v>904.75</v>
      </c>
      <c r="M123" s="167">
        <v>284.10000000000002</v>
      </c>
      <c r="N123" s="167"/>
      <c r="O123" s="167"/>
      <c r="P123" s="167">
        <v>620.65</v>
      </c>
      <c r="Q123" s="165">
        <f t="shared" si="166"/>
        <v>452.375</v>
      </c>
      <c r="R123" s="140">
        <f t="shared" si="170"/>
        <v>0</v>
      </c>
      <c r="S123" s="141">
        <f t="shared" si="171"/>
        <v>0</v>
      </c>
      <c r="T123" s="170">
        <v>2</v>
      </c>
      <c r="U123" s="171"/>
      <c r="V123" s="172">
        <f t="shared" si="167"/>
        <v>0</v>
      </c>
      <c r="W123" s="172">
        <f t="shared" si="168"/>
        <v>904.75</v>
      </c>
      <c r="X123" s="173">
        <f t="shared" si="169"/>
        <v>452.375</v>
      </c>
      <c r="Y123" s="172"/>
    </row>
    <row r="124" spans="1:25" s="174" customFormat="1" x14ac:dyDescent="0.2">
      <c r="A124" s="162"/>
      <c r="B124" s="163" t="s">
        <v>703</v>
      </c>
      <c r="C124" s="164"/>
      <c r="D124" s="165"/>
      <c r="E124" s="166"/>
      <c r="F124" s="167"/>
      <c r="G124" s="167"/>
      <c r="H124" s="167"/>
      <c r="I124" s="167"/>
      <c r="J124" s="168"/>
      <c r="K124" s="169"/>
      <c r="L124" s="168"/>
      <c r="M124" s="167"/>
      <c r="N124" s="167"/>
      <c r="O124" s="167"/>
      <c r="P124" s="167"/>
      <c r="Q124" s="165" t="e">
        <f t="shared" si="166"/>
        <v>#DIV/0!</v>
      </c>
      <c r="R124" s="140">
        <f t="shared" si="170"/>
        <v>0</v>
      </c>
      <c r="S124" s="141" t="e">
        <f t="shared" si="171"/>
        <v>#DIV/0!</v>
      </c>
      <c r="T124" s="170"/>
      <c r="U124" s="171"/>
      <c r="V124" s="172">
        <f t="shared" si="167"/>
        <v>0</v>
      </c>
      <c r="W124" s="172">
        <f t="shared" si="168"/>
        <v>0</v>
      </c>
      <c r="X124" s="173" t="e">
        <f t="shared" si="169"/>
        <v>#DIV/0!</v>
      </c>
      <c r="Y124" s="172"/>
    </row>
    <row r="125" spans="1:25" s="174" customFormat="1" x14ac:dyDescent="0.2">
      <c r="A125" s="162"/>
      <c r="B125" s="163" t="s">
        <v>704</v>
      </c>
      <c r="C125" s="164"/>
      <c r="D125" s="165"/>
      <c r="E125" s="166"/>
      <c r="F125" s="167"/>
      <c r="G125" s="167"/>
      <c r="H125" s="167"/>
      <c r="I125" s="167"/>
      <c r="J125" s="168"/>
      <c r="K125" s="169"/>
      <c r="L125" s="168"/>
      <c r="M125" s="167"/>
      <c r="N125" s="167"/>
      <c r="O125" s="167"/>
      <c r="P125" s="167"/>
      <c r="Q125" s="165" t="e">
        <f t="shared" si="166"/>
        <v>#DIV/0!</v>
      </c>
      <c r="R125" s="140">
        <f t="shared" si="170"/>
        <v>0</v>
      </c>
      <c r="S125" s="141" t="e">
        <f t="shared" si="171"/>
        <v>#DIV/0!</v>
      </c>
      <c r="T125" s="170"/>
      <c r="U125" s="171"/>
      <c r="V125" s="172">
        <f t="shared" si="167"/>
        <v>0</v>
      </c>
      <c r="W125" s="172">
        <f t="shared" si="168"/>
        <v>0</v>
      </c>
      <c r="X125" s="173" t="e">
        <f t="shared" si="169"/>
        <v>#DIV/0!</v>
      </c>
      <c r="Y125" s="172"/>
    </row>
    <row r="126" spans="1:25" s="174" customFormat="1" ht="13.5" customHeight="1" x14ac:dyDescent="0.2">
      <c r="A126" s="162"/>
      <c r="B126" s="163" t="s">
        <v>705</v>
      </c>
      <c r="C126" s="164"/>
      <c r="D126" s="165"/>
      <c r="E126" s="166"/>
      <c r="F126" s="167"/>
      <c r="G126" s="167"/>
      <c r="H126" s="167"/>
      <c r="I126" s="167"/>
      <c r="J126" s="168"/>
      <c r="K126" s="169"/>
      <c r="L126" s="168"/>
      <c r="M126" s="167"/>
      <c r="N126" s="167"/>
      <c r="O126" s="167"/>
      <c r="P126" s="167"/>
      <c r="Q126" s="165" t="e">
        <f t="shared" si="166"/>
        <v>#DIV/0!</v>
      </c>
      <c r="R126" s="140">
        <f>L126-J126</f>
        <v>0</v>
      </c>
      <c r="S126" s="141" t="e">
        <f t="shared" si="171"/>
        <v>#DIV/0!</v>
      </c>
      <c r="T126" s="170"/>
      <c r="U126" s="171"/>
      <c r="V126" s="172">
        <f t="shared" si="167"/>
        <v>0</v>
      </c>
      <c r="W126" s="172">
        <f t="shared" si="168"/>
        <v>0</v>
      </c>
      <c r="X126" s="173" t="e">
        <f t="shared" si="169"/>
        <v>#DIV/0!</v>
      </c>
      <c r="Y126" s="172"/>
    </row>
    <row r="127" spans="1:25" s="174" customFormat="1" x14ac:dyDescent="0.2">
      <c r="A127" s="162"/>
      <c r="B127" s="163" t="s">
        <v>706</v>
      </c>
      <c r="C127" s="164"/>
      <c r="D127" s="165"/>
      <c r="E127" s="166"/>
      <c r="F127" s="167"/>
      <c r="G127" s="167"/>
      <c r="H127" s="167"/>
      <c r="I127" s="167"/>
      <c r="J127" s="168"/>
      <c r="K127" s="169"/>
      <c r="L127" s="168"/>
      <c r="M127" s="167"/>
      <c r="N127" s="167"/>
      <c r="O127" s="167"/>
      <c r="P127" s="167"/>
      <c r="Q127" s="165" t="e">
        <f t="shared" si="166"/>
        <v>#DIV/0!</v>
      </c>
      <c r="R127" s="140">
        <f>L127-J127</f>
        <v>0</v>
      </c>
      <c r="S127" s="141" t="e">
        <f t="shared" si="171"/>
        <v>#DIV/0!</v>
      </c>
      <c r="T127" s="170"/>
      <c r="U127" s="171"/>
      <c r="V127" s="172">
        <f t="shared" si="167"/>
        <v>0</v>
      </c>
      <c r="W127" s="172">
        <f t="shared" si="168"/>
        <v>0</v>
      </c>
      <c r="X127" s="173" t="e">
        <f t="shared" si="169"/>
        <v>#DIV/0!</v>
      </c>
      <c r="Y127" s="172"/>
    </row>
    <row r="128" spans="1:25" s="174" customFormat="1" ht="13.5" thickBot="1" x14ac:dyDescent="0.25">
      <c r="A128" s="204"/>
      <c r="B128" s="163" t="s">
        <v>719</v>
      </c>
      <c r="C128" s="164"/>
      <c r="D128" s="165"/>
      <c r="E128" s="166"/>
      <c r="F128" s="167"/>
      <c r="G128" s="167"/>
      <c r="H128" s="167"/>
      <c r="I128" s="167"/>
      <c r="J128" s="168"/>
      <c r="K128" s="169"/>
      <c r="L128" s="168"/>
      <c r="M128" s="167"/>
      <c r="N128" s="167"/>
      <c r="O128" s="167"/>
      <c r="P128" s="167"/>
      <c r="Q128" s="165" t="e">
        <f t="shared" si="166"/>
        <v>#DIV/0!</v>
      </c>
      <c r="R128" s="140">
        <f t="shared" ref="R128" si="172">L128-J128</f>
        <v>0</v>
      </c>
      <c r="S128" s="141" t="e">
        <f>L128/J128-1</f>
        <v>#DIV/0!</v>
      </c>
      <c r="T128" s="205"/>
      <c r="U128" s="205"/>
      <c r="V128" s="172"/>
      <c r="W128" s="172"/>
      <c r="X128" s="173"/>
      <c r="Y128" s="172"/>
    </row>
    <row r="129" spans="1:25" s="237" customFormat="1" ht="12" customHeight="1" x14ac:dyDescent="0.2">
      <c r="A129" s="225"/>
      <c r="B129" s="226">
        <v>410</v>
      </c>
      <c r="C129" s="227"/>
      <c r="D129" s="228">
        <f t="shared" ref="D129:I129" si="173">SUM(D130:D136)</f>
        <v>0</v>
      </c>
      <c r="E129" s="229">
        <f t="shared" si="173"/>
        <v>0</v>
      </c>
      <c r="F129" s="228">
        <f t="shared" si="173"/>
        <v>0</v>
      </c>
      <c r="G129" s="228">
        <f t="shared" si="173"/>
        <v>0</v>
      </c>
      <c r="H129" s="228">
        <f t="shared" si="173"/>
        <v>0</v>
      </c>
      <c r="I129" s="228">
        <f t="shared" si="173"/>
        <v>0</v>
      </c>
      <c r="J129" s="230">
        <f>SUM(J130:J136)</f>
        <v>0</v>
      </c>
      <c r="K129" s="231"/>
      <c r="L129" s="232">
        <f>SUM(L130:L136)</f>
        <v>0</v>
      </c>
      <c r="M129" s="233">
        <f t="shared" ref="M129:Q129" si="174">SUM(M130:M136)</f>
        <v>0</v>
      </c>
      <c r="N129" s="233">
        <f t="shared" si="174"/>
        <v>0</v>
      </c>
      <c r="O129" s="233">
        <f t="shared" si="174"/>
        <v>0</v>
      </c>
      <c r="P129" s="379">
        <f t="shared" si="174"/>
        <v>0</v>
      </c>
      <c r="Q129" s="388" t="e">
        <f t="shared" si="174"/>
        <v>#DIV/0!</v>
      </c>
      <c r="R129" s="232">
        <f>L129-J129</f>
        <v>0</v>
      </c>
      <c r="S129" s="234" t="e">
        <f t="shared" ref="S129" si="175">SUM(S130:S136)</f>
        <v>#DIV/0!</v>
      </c>
      <c r="T129" s="235"/>
      <c r="U129" s="235"/>
      <c r="V129" s="236"/>
      <c r="W129" s="236"/>
      <c r="Y129" s="236"/>
    </row>
    <row r="130" spans="1:25" s="174" customFormat="1" x14ac:dyDescent="0.2">
      <c r="A130" s="162"/>
      <c r="B130" s="163" t="s">
        <v>700</v>
      </c>
      <c r="C130" s="164"/>
      <c r="D130" s="165"/>
      <c r="E130" s="166"/>
      <c r="F130" s="167"/>
      <c r="G130" s="167"/>
      <c r="H130" s="167"/>
      <c r="I130" s="167"/>
      <c r="J130" s="168"/>
      <c r="K130" s="169"/>
      <c r="L130" s="168"/>
      <c r="M130" s="167"/>
      <c r="N130" s="167"/>
      <c r="O130" s="167"/>
      <c r="P130" s="167"/>
      <c r="Q130" s="165" t="e">
        <f t="shared" ref="Q130:Q137" si="176">L130/T130</f>
        <v>#DIV/0!</v>
      </c>
      <c r="R130" s="140">
        <f>L130-J130</f>
        <v>0</v>
      </c>
      <c r="S130" s="141" t="e">
        <f>L130/J130-1</f>
        <v>#DIV/0!</v>
      </c>
      <c r="T130" s="170"/>
      <c r="U130" s="171"/>
      <c r="V130" s="172">
        <f t="shared" ref="V130:V136" si="177">D130*T130</f>
        <v>0</v>
      </c>
      <c r="W130" s="172">
        <f t="shared" ref="W130:W136" si="178">L130-V130</f>
        <v>0</v>
      </c>
      <c r="X130" s="173" t="e">
        <f t="shared" ref="X130:X136" si="179">L130/T130</f>
        <v>#DIV/0!</v>
      </c>
      <c r="Y130" s="172" t="e">
        <f>J130/T130/12</f>
        <v>#DIV/0!</v>
      </c>
    </row>
    <row r="131" spans="1:25" s="174" customFormat="1" x14ac:dyDescent="0.2">
      <c r="A131" s="162"/>
      <c r="B131" s="163" t="s">
        <v>701</v>
      </c>
      <c r="C131" s="164"/>
      <c r="D131" s="165"/>
      <c r="E131" s="166"/>
      <c r="F131" s="167"/>
      <c r="G131" s="167"/>
      <c r="H131" s="167"/>
      <c r="I131" s="167"/>
      <c r="J131" s="168"/>
      <c r="K131" s="169"/>
      <c r="L131" s="168"/>
      <c r="M131" s="167"/>
      <c r="N131" s="167"/>
      <c r="O131" s="167"/>
      <c r="P131" s="167"/>
      <c r="Q131" s="165" t="e">
        <f t="shared" si="176"/>
        <v>#DIV/0!</v>
      </c>
      <c r="R131" s="140">
        <f t="shared" ref="R131:R134" si="180">L131-J131</f>
        <v>0</v>
      </c>
      <c r="S131" s="141" t="e">
        <f t="shared" ref="S131:S136" si="181">L131/J131-1</f>
        <v>#DIV/0!</v>
      </c>
      <c r="T131" s="170"/>
      <c r="U131" s="171"/>
      <c r="V131" s="172">
        <f t="shared" si="177"/>
        <v>0</v>
      </c>
      <c r="W131" s="172">
        <f t="shared" si="178"/>
        <v>0</v>
      </c>
      <c r="X131" s="173" t="e">
        <f t="shared" si="179"/>
        <v>#DIV/0!</v>
      </c>
      <c r="Y131" s="172"/>
    </row>
    <row r="132" spans="1:25" s="174" customFormat="1" x14ac:dyDescent="0.2">
      <c r="A132" s="162"/>
      <c r="B132" s="163" t="s">
        <v>702</v>
      </c>
      <c r="C132" s="164"/>
      <c r="D132" s="165"/>
      <c r="E132" s="166"/>
      <c r="F132" s="167"/>
      <c r="G132" s="167"/>
      <c r="H132" s="167"/>
      <c r="I132" s="167"/>
      <c r="J132" s="168"/>
      <c r="K132" s="169"/>
      <c r="L132" s="168"/>
      <c r="M132" s="167"/>
      <c r="N132" s="167"/>
      <c r="O132" s="167"/>
      <c r="P132" s="167"/>
      <c r="Q132" s="165" t="e">
        <f t="shared" si="176"/>
        <v>#DIV/0!</v>
      </c>
      <c r="R132" s="140">
        <f t="shared" si="180"/>
        <v>0</v>
      </c>
      <c r="S132" s="141" t="e">
        <f t="shared" si="181"/>
        <v>#DIV/0!</v>
      </c>
      <c r="T132" s="170"/>
      <c r="U132" s="171"/>
      <c r="V132" s="172">
        <f t="shared" si="177"/>
        <v>0</v>
      </c>
      <c r="W132" s="172">
        <f t="shared" si="178"/>
        <v>0</v>
      </c>
      <c r="X132" s="173" t="e">
        <f t="shared" si="179"/>
        <v>#DIV/0!</v>
      </c>
      <c r="Y132" s="172"/>
    </row>
    <row r="133" spans="1:25" s="174" customFormat="1" x14ac:dyDescent="0.2">
      <c r="A133" s="162"/>
      <c r="B133" s="163" t="s">
        <v>703</v>
      </c>
      <c r="C133" s="164"/>
      <c r="D133" s="165"/>
      <c r="E133" s="166"/>
      <c r="F133" s="167"/>
      <c r="G133" s="167"/>
      <c r="H133" s="167"/>
      <c r="I133" s="167"/>
      <c r="J133" s="168"/>
      <c r="K133" s="169"/>
      <c r="L133" s="168"/>
      <c r="M133" s="167"/>
      <c r="N133" s="167"/>
      <c r="O133" s="167"/>
      <c r="P133" s="167"/>
      <c r="Q133" s="165" t="e">
        <f t="shared" si="176"/>
        <v>#DIV/0!</v>
      </c>
      <c r="R133" s="140">
        <f t="shared" si="180"/>
        <v>0</v>
      </c>
      <c r="S133" s="141" t="e">
        <f t="shared" si="181"/>
        <v>#DIV/0!</v>
      </c>
      <c r="T133" s="170"/>
      <c r="U133" s="171"/>
      <c r="V133" s="172">
        <f t="shared" si="177"/>
        <v>0</v>
      </c>
      <c r="W133" s="172">
        <f t="shared" si="178"/>
        <v>0</v>
      </c>
      <c r="X133" s="173" t="e">
        <f t="shared" si="179"/>
        <v>#DIV/0!</v>
      </c>
      <c r="Y133" s="172"/>
    </row>
    <row r="134" spans="1:25" s="174" customFormat="1" x14ac:dyDescent="0.2">
      <c r="A134" s="162"/>
      <c r="B134" s="163" t="s">
        <v>704</v>
      </c>
      <c r="C134" s="164"/>
      <c r="D134" s="165"/>
      <c r="E134" s="166"/>
      <c r="F134" s="167"/>
      <c r="G134" s="167"/>
      <c r="H134" s="167"/>
      <c r="I134" s="167"/>
      <c r="J134" s="168"/>
      <c r="K134" s="169"/>
      <c r="L134" s="168"/>
      <c r="M134" s="167"/>
      <c r="N134" s="167"/>
      <c r="O134" s="167"/>
      <c r="P134" s="167"/>
      <c r="Q134" s="165" t="e">
        <f t="shared" si="176"/>
        <v>#DIV/0!</v>
      </c>
      <c r="R134" s="140">
        <f t="shared" si="180"/>
        <v>0</v>
      </c>
      <c r="S134" s="141" t="e">
        <f t="shared" si="181"/>
        <v>#DIV/0!</v>
      </c>
      <c r="T134" s="170"/>
      <c r="U134" s="171"/>
      <c r="V134" s="172">
        <f t="shared" si="177"/>
        <v>0</v>
      </c>
      <c r="W134" s="172">
        <f t="shared" si="178"/>
        <v>0</v>
      </c>
      <c r="X134" s="173" t="e">
        <f t="shared" si="179"/>
        <v>#DIV/0!</v>
      </c>
      <c r="Y134" s="172"/>
    </row>
    <row r="135" spans="1:25" s="174" customFormat="1" ht="13.5" customHeight="1" x14ac:dyDescent="0.2">
      <c r="A135" s="162"/>
      <c r="B135" s="163" t="s">
        <v>705</v>
      </c>
      <c r="C135" s="164"/>
      <c r="D135" s="165"/>
      <c r="E135" s="166"/>
      <c r="F135" s="167"/>
      <c r="G135" s="167"/>
      <c r="H135" s="167"/>
      <c r="I135" s="167"/>
      <c r="J135" s="168"/>
      <c r="K135" s="169"/>
      <c r="L135" s="168"/>
      <c r="M135" s="167"/>
      <c r="N135" s="167"/>
      <c r="O135" s="167"/>
      <c r="P135" s="167"/>
      <c r="Q135" s="165" t="e">
        <f t="shared" si="176"/>
        <v>#DIV/0!</v>
      </c>
      <c r="R135" s="140">
        <f>L135-J135</f>
        <v>0</v>
      </c>
      <c r="S135" s="141" t="e">
        <f t="shared" si="181"/>
        <v>#DIV/0!</v>
      </c>
      <c r="T135" s="170"/>
      <c r="U135" s="171"/>
      <c r="V135" s="172">
        <f t="shared" si="177"/>
        <v>0</v>
      </c>
      <c r="W135" s="172">
        <f t="shared" si="178"/>
        <v>0</v>
      </c>
      <c r="X135" s="173" t="e">
        <f t="shared" si="179"/>
        <v>#DIV/0!</v>
      </c>
      <c r="Y135" s="172"/>
    </row>
    <row r="136" spans="1:25" s="174" customFormat="1" x14ac:dyDescent="0.2">
      <c r="A136" s="162"/>
      <c r="B136" s="163" t="s">
        <v>706</v>
      </c>
      <c r="C136" s="164"/>
      <c r="D136" s="165"/>
      <c r="E136" s="166"/>
      <c r="F136" s="167"/>
      <c r="G136" s="167"/>
      <c r="H136" s="167"/>
      <c r="I136" s="167"/>
      <c r="J136" s="168"/>
      <c r="K136" s="169"/>
      <c r="L136" s="168"/>
      <c r="M136" s="167"/>
      <c r="N136" s="167"/>
      <c r="O136" s="167"/>
      <c r="P136" s="167"/>
      <c r="Q136" s="165" t="e">
        <f t="shared" si="176"/>
        <v>#DIV/0!</v>
      </c>
      <c r="R136" s="140">
        <f>L136-J136</f>
        <v>0</v>
      </c>
      <c r="S136" s="141" t="e">
        <f t="shared" si="181"/>
        <v>#DIV/0!</v>
      </c>
      <c r="T136" s="170"/>
      <c r="U136" s="171"/>
      <c r="V136" s="172">
        <f t="shared" si="177"/>
        <v>0</v>
      </c>
      <c r="W136" s="172">
        <f t="shared" si="178"/>
        <v>0</v>
      </c>
      <c r="X136" s="173" t="e">
        <f t="shared" si="179"/>
        <v>#DIV/0!</v>
      </c>
      <c r="Y136" s="172"/>
    </row>
    <row r="137" spans="1:25" s="174" customFormat="1" ht="13.5" thickBot="1" x14ac:dyDescent="0.25">
      <c r="A137" s="204"/>
      <c r="B137" s="163" t="s">
        <v>719</v>
      </c>
      <c r="C137" s="164"/>
      <c r="D137" s="165"/>
      <c r="E137" s="166"/>
      <c r="F137" s="167"/>
      <c r="G137" s="167"/>
      <c r="H137" s="167"/>
      <c r="I137" s="167"/>
      <c r="J137" s="168"/>
      <c r="K137" s="169"/>
      <c r="L137" s="168"/>
      <c r="M137" s="167"/>
      <c r="N137" s="167"/>
      <c r="O137" s="167"/>
      <c r="P137" s="167"/>
      <c r="Q137" s="165" t="e">
        <f t="shared" si="176"/>
        <v>#DIV/0!</v>
      </c>
      <c r="R137" s="140">
        <f t="shared" ref="R137" si="182">L137-J137</f>
        <v>0</v>
      </c>
      <c r="S137" s="141" t="e">
        <f>L137/J137-1</f>
        <v>#DIV/0!</v>
      </c>
      <c r="T137" s="205"/>
      <c r="U137" s="205"/>
      <c r="V137" s="172"/>
      <c r="W137" s="172"/>
      <c r="X137" s="173"/>
      <c r="Y137" s="172"/>
    </row>
    <row r="138" spans="1:25" s="237" customFormat="1" ht="12.75" customHeight="1" x14ac:dyDescent="0.2">
      <c r="A138" s="225"/>
      <c r="B138" s="226">
        <v>440</v>
      </c>
      <c r="C138" s="227"/>
      <c r="D138" s="228">
        <f t="shared" ref="D138:I138" si="183">SUM(D139:D145)</f>
        <v>0</v>
      </c>
      <c r="E138" s="229">
        <f t="shared" si="183"/>
        <v>0</v>
      </c>
      <c r="F138" s="228">
        <f t="shared" si="183"/>
        <v>0</v>
      </c>
      <c r="G138" s="228">
        <f t="shared" si="183"/>
        <v>0</v>
      </c>
      <c r="H138" s="228">
        <f t="shared" si="183"/>
        <v>0</v>
      </c>
      <c r="I138" s="228">
        <f t="shared" si="183"/>
        <v>0</v>
      </c>
      <c r="J138" s="230">
        <f>SUM(J139:J145)</f>
        <v>0</v>
      </c>
      <c r="K138" s="231"/>
      <c r="L138" s="232">
        <f>SUM(L139:L145)</f>
        <v>0</v>
      </c>
      <c r="M138" s="233">
        <f t="shared" ref="M138:Q138" si="184">SUM(M139:M145)</f>
        <v>0</v>
      </c>
      <c r="N138" s="233">
        <f t="shared" si="184"/>
        <v>0</v>
      </c>
      <c r="O138" s="233">
        <f t="shared" si="184"/>
        <v>0</v>
      </c>
      <c r="P138" s="379">
        <f t="shared" si="184"/>
        <v>0</v>
      </c>
      <c r="Q138" s="388" t="e">
        <f t="shared" si="184"/>
        <v>#DIV/0!</v>
      </c>
      <c r="R138" s="232">
        <f>L138-J138</f>
        <v>0</v>
      </c>
      <c r="S138" s="234" t="e">
        <f t="shared" ref="S138" si="185">SUM(S139:S145)</f>
        <v>#DIV/0!</v>
      </c>
      <c r="T138" s="235"/>
      <c r="U138" s="235"/>
      <c r="V138" s="236"/>
      <c r="W138" s="236"/>
      <c r="Y138" s="236"/>
    </row>
    <row r="139" spans="1:25" s="174" customFormat="1" x14ac:dyDescent="0.2">
      <c r="A139" s="162"/>
      <c r="B139" s="163" t="s">
        <v>700</v>
      </c>
      <c r="C139" s="164"/>
      <c r="D139" s="165"/>
      <c r="E139" s="166"/>
      <c r="F139" s="167"/>
      <c r="G139" s="167"/>
      <c r="H139" s="167"/>
      <c r="I139" s="167"/>
      <c r="J139" s="168"/>
      <c r="K139" s="169"/>
      <c r="L139" s="168"/>
      <c r="M139" s="167"/>
      <c r="N139" s="167"/>
      <c r="O139" s="167"/>
      <c r="P139" s="167"/>
      <c r="Q139" s="165" t="e">
        <f t="shared" ref="Q139:Q146" si="186">L139/T139</f>
        <v>#DIV/0!</v>
      </c>
      <c r="R139" s="140">
        <f>L139-J139</f>
        <v>0</v>
      </c>
      <c r="S139" s="141" t="e">
        <f>L139/J139-1</f>
        <v>#DIV/0!</v>
      </c>
      <c r="T139" s="170"/>
      <c r="U139" s="171"/>
      <c r="V139" s="172">
        <f t="shared" ref="V139:V145" si="187">D139*T139</f>
        <v>0</v>
      </c>
      <c r="W139" s="172">
        <f t="shared" ref="W139:W145" si="188">L139-V139</f>
        <v>0</v>
      </c>
      <c r="X139" s="173" t="e">
        <f t="shared" ref="X139:X145" si="189">L139/T139</f>
        <v>#DIV/0!</v>
      </c>
      <c r="Y139" s="172" t="e">
        <f>J139/T139/12</f>
        <v>#DIV/0!</v>
      </c>
    </row>
    <row r="140" spans="1:25" s="174" customFormat="1" x14ac:dyDescent="0.2">
      <c r="A140" s="162"/>
      <c r="B140" s="163" t="s">
        <v>701</v>
      </c>
      <c r="C140" s="164"/>
      <c r="D140" s="165"/>
      <c r="E140" s="166"/>
      <c r="F140" s="167"/>
      <c r="G140" s="167"/>
      <c r="H140" s="167"/>
      <c r="I140" s="167"/>
      <c r="J140" s="168"/>
      <c r="K140" s="169"/>
      <c r="L140" s="168"/>
      <c r="M140" s="167"/>
      <c r="N140" s="167"/>
      <c r="O140" s="167"/>
      <c r="P140" s="167"/>
      <c r="Q140" s="165" t="e">
        <f t="shared" si="186"/>
        <v>#DIV/0!</v>
      </c>
      <c r="R140" s="140">
        <f t="shared" ref="R140:R143" si="190">L140-J140</f>
        <v>0</v>
      </c>
      <c r="S140" s="141" t="e">
        <f t="shared" ref="S140:S145" si="191">L140/J140-1</f>
        <v>#DIV/0!</v>
      </c>
      <c r="T140" s="170"/>
      <c r="U140" s="171"/>
      <c r="V140" s="172">
        <f t="shared" si="187"/>
        <v>0</v>
      </c>
      <c r="W140" s="172">
        <f t="shared" si="188"/>
        <v>0</v>
      </c>
      <c r="X140" s="173" t="e">
        <f t="shared" si="189"/>
        <v>#DIV/0!</v>
      </c>
      <c r="Y140" s="172"/>
    </row>
    <row r="141" spans="1:25" s="174" customFormat="1" x14ac:dyDescent="0.2">
      <c r="A141" s="162"/>
      <c r="B141" s="163" t="s">
        <v>702</v>
      </c>
      <c r="C141" s="164"/>
      <c r="D141" s="165"/>
      <c r="E141" s="166"/>
      <c r="F141" s="167"/>
      <c r="G141" s="167"/>
      <c r="H141" s="167"/>
      <c r="I141" s="167"/>
      <c r="J141" s="168"/>
      <c r="K141" s="169"/>
      <c r="L141" s="168"/>
      <c r="M141" s="167"/>
      <c r="N141" s="167"/>
      <c r="O141" s="167"/>
      <c r="P141" s="167"/>
      <c r="Q141" s="165" t="e">
        <f t="shared" si="186"/>
        <v>#DIV/0!</v>
      </c>
      <c r="R141" s="140">
        <f t="shared" si="190"/>
        <v>0</v>
      </c>
      <c r="S141" s="141" t="e">
        <f t="shared" si="191"/>
        <v>#DIV/0!</v>
      </c>
      <c r="T141" s="170"/>
      <c r="U141" s="171"/>
      <c r="V141" s="172">
        <f t="shared" si="187"/>
        <v>0</v>
      </c>
      <c r="W141" s="172">
        <f t="shared" si="188"/>
        <v>0</v>
      </c>
      <c r="X141" s="173" t="e">
        <f t="shared" si="189"/>
        <v>#DIV/0!</v>
      </c>
      <c r="Y141" s="172"/>
    </row>
    <row r="142" spans="1:25" s="174" customFormat="1" x14ac:dyDescent="0.2">
      <c r="A142" s="162"/>
      <c r="B142" s="163" t="s">
        <v>703</v>
      </c>
      <c r="C142" s="164"/>
      <c r="D142" s="165"/>
      <c r="E142" s="166"/>
      <c r="F142" s="167"/>
      <c r="G142" s="167"/>
      <c r="H142" s="167"/>
      <c r="I142" s="167"/>
      <c r="J142" s="168"/>
      <c r="K142" s="169"/>
      <c r="L142" s="168"/>
      <c r="M142" s="167"/>
      <c r="N142" s="167"/>
      <c r="O142" s="167"/>
      <c r="P142" s="167"/>
      <c r="Q142" s="165" t="e">
        <f t="shared" si="186"/>
        <v>#DIV/0!</v>
      </c>
      <c r="R142" s="140">
        <f t="shared" si="190"/>
        <v>0</v>
      </c>
      <c r="S142" s="141" t="e">
        <f t="shared" si="191"/>
        <v>#DIV/0!</v>
      </c>
      <c r="T142" s="170"/>
      <c r="U142" s="171"/>
      <c r="V142" s="172">
        <f t="shared" si="187"/>
        <v>0</v>
      </c>
      <c r="W142" s="172">
        <f t="shared" si="188"/>
        <v>0</v>
      </c>
      <c r="X142" s="173" t="e">
        <f t="shared" si="189"/>
        <v>#DIV/0!</v>
      </c>
      <c r="Y142" s="172"/>
    </row>
    <row r="143" spans="1:25" s="174" customFormat="1" x14ac:dyDescent="0.2">
      <c r="A143" s="162"/>
      <c r="B143" s="163" t="s">
        <v>704</v>
      </c>
      <c r="C143" s="164"/>
      <c r="D143" s="165"/>
      <c r="E143" s="166"/>
      <c r="F143" s="167"/>
      <c r="G143" s="167"/>
      <c r="H143" s="167"/>
      <c r="I143" s="167"/>
      <c r="J143" s="168"/>
      <c r="K143" s="169"/>
      <c r="L143" s="168"/>
      <c r="M143" s="167"/>
      <c r="N143" s="167"/>
      <c r="O143" s="167"/>
      <c r="P143" s="167"/>
      <c r="Q143" s="165" t="e">
        <f t="shared" si="186"/>
        <v>#DIV/0!</v>
      </c>
      <c r="R143" s="140">
        <f t="shared" si="190"/>
        <v>0</v>
      </c>
      <c r="S143" s="141" t="e">
        <f t="shared" si="191"/>
        <v>#DIV/0!</v>
      </c>
      <c r="T143" s="170"/>
      <c r="U143" s="171"/>
      <c r="V143" s="172">
        <f t="shared" si="187"/>
        <v>0</v>
      </c>
      <c r="W143" s="172">
        <f t="shared" si="188"/>
        <v>0</v>
      </c>
      <c r="X143" s="173" t="e">
        <f t="shared" si="189"/>
        <v>#DIV/0!</v>
      </c>
      <c r="Y143" s="172"/>
    </row>
    <row r="144" spans="1:25" s="174" customFormat="1" ht="13.5" customHeight="1" x14ac:dyDescent="0.2">
      <c r="A144" s="162"/>
      <c r="B144" s="163" t="s">
        <v>705</v>
      </c>
      <c r="C144" s="164"/>
      <c r="D144" s="165"/>
      <c r="E144" s="166"/>
      <c r="F144" s="167"/>
      <c r="G144" s="167"/>
      <c r="H144" s="167"/>
      <c r="I144" s="167"/>
      <c r="J144" s="168"/>
      <c r="K144" s="169"/>
      <c r="L144" s="168"/>
      <c r="M144" s="167"/>
      <c r="N144" s="167"/>
      <c r="O144" s="167"/>
      <c r="P144" s="167"/>
      <c r="Q144" s="165" t="e">
        <f t="shared" si="186"/>
        <v>#DIV/0!</v>
      </c>
      <c r="R144" s="140">
        <f>L144-J144</f>
        <v>0</v>
      </c>
      <c r="S144" s="141" t="e">
        <f t="shared" si="191"/>
        <v>#DIV/0!</v>
      </c>
      <c r="T144" s="170"/>
      <c r="U144" s="171"/>
      <c r="V144" s="172">
        <f t="shared" si="187"/>
        <v>0</v>
      </c>
      <c r="W144" s="172">
        <f t="shared" si="188"/>
        <v>0</v>
      </c>
      <c r="X144" s="173" t="e">
        <f t="shared" si="189"/>
        <v>#DIV/0!</v>
      </c>
      <c r="Y144" s="172"/>
    </row>
    <row r="145" spans="1:26" s="174" customFormat="1" x14ac:dyDescent="0.2">
      <c r="A145" s="162"/>
      <c r="B145" s="163" t="s">
        <v>706</v>
      </c>
      <c r="C145" s="164"/>
      <c r="D145" s="165"/>
      <c r="E145" s="166"/>
      <c r="F145" s="167"/>
      <c r="G145" s="167"/>
      <c r="H145" s="167"/>
      <c r="I145" s="167"/>
      <c r="J145" s="168"/>
      <c r="K145" s="169"/>
      <c r="L145" s="168"/>
      <c r="M145" s="167"/>
      <c r="N145" s="167"/>
      <c r="O145" s="167"/>
      <c r="P145" s="167"/>
      <c r="Q145" s="165" t="e">
        <f t="shared" si="186"/>
        <v>#DIV/0!</v>
      </c>
      <c r="R145" s="140">
        <f>L145-J145</f>
        <v>0</v>
      </c>
      <c r="S145" s="141" t="e">
        <f t="shared" si="191"/>
        <v>#DIV/0!</v>
      </c>
      <c r="T145" s="170"/>
      <c r="U145" s="171"/>
      <c r="V145" s="172">
        <f t="shared" si="187"/>
        <v>0</v>
      </c>
      <c r="W145" s="172">
        <f t="shared" si="188"/>
        <v>0</v>
      </c>
      <c r="X145" s="173" t="e">
        <f t="shared" si="189"/>
        <v>#DIV/0!</v>
      </c>
      <c r="Y145" s="172"/>
    </row>
    <row r="146" spans="1:26" s="174" customFormat="1" ht="13.5" thickBot="1" x14ac:dyDescent="0.25">
      <c r="A146" s="204"/>
      <c r="B146" s="163" t="s">
        <v>719</v>
      </c>
      <c r="C146" s="164"/>
      <c r="D146" s="165"/>
      <c r="E146" s="166"/>
      <c r="F146" s="167"/>
      <c r="G146" s="167"/>
      <c r="H146" s="167"/>
      <c r="I146" s="167"/>
      <c r="J146" s="168"/>
      <c r="K146" s="169"/>
      <c r="L146" s="168"/>
      <c r="M146" s="167"/>
      <c r="N146" s="167"/>
      <c r="O146" s="167"/>
      <c r="P146" s="167"/>
      <c r="Q146" s="165" t="e">
        <f t="shared" si="186"/>
        <v>#DIV/0!</v>
      </c>
      <c r="R146" s="140">
        <f t="shared" ref="R146" si="192">L146-J146</f>
        <v>0</v>
      </c>
      <c r="S146" s="141" t="e">
        <f>L146/J146-1</f>
        <v>#DIV/0!</v>
      </c>
      <c r="T146" s="205"/>
      <c r="U146" s="205"/>
      <c r="V146" s="172"/>
      <c r="W146" s="172"/>
      <c r="X146" s="173"/>
      <c r="Y146" s="172"/>
    </row>
    <row r="147" spans="1:26" s="267" customFormat="1" ht="14.25" customHeight="1" x14ac:dyDescent="0.2">
      <c r="A147" s="256"/>
      <c r="B147" s="257" t="s">
        <v>721</v>
      </c>
      <c r="C147" s="258"/>
      <c r="D147" s="259">
        <f t="shared" ref="D147:I147" si="193">SUM(D148:D154)</f>
        <v>0</v>
      </c>
      <c r="E147" s="260">
        <f t="shared" si="193"/>
        <v>0</v>
      </c>
      <c r="F147" s="259">
        <f t="shared" si="193"/>
        <v>0</v>
      </c>
      <c r="G147" s="259">
        <f t="shared" si="193"/>
        <v>0</v>
      </c>
      <c r="H147" s="259">
        <f t="shared" si="193"/>
        <v>0</v>
      </c>
      <c r="I147" s="261">
        <f t="shared" si="193"/>
        <v>0</v>
      </c>
      <c r="J147" s="391">
        <f>SUM(J148:J155)</f>
        <v>33288608.960000001</v>
      </c>
      <c r="K147" s="408"/>
      <c r="L147" s="411">
        <f>SUM(L148:L155)</f>
        <v>32972302.25</v>
      </c>
      <c r="M147" s="262">
        <f>SUM(M148:M155)</f>
        <v>8566512.3199999984</v>
      </c>
      <c r="N147" s="263">
        <f t="shared" ref="N147:P147" si="194">SUM(N148:N155)</f>
        <v>5000674.45</v>
      </c>
      <c r="O147" s="263">
        <f t="shared" si="194"/>
        <v>7724312.6399999997</v>
      </c>
      <c r="P147" s="382">
        <f t="shared" si="194"/>
        <v>11680802.84</v>
      </c>
      <c r="Q147" s="391">
        <f t="shared" ref="Q147" si="195">SUM(Q148:Q154)</f>
        <v>0</v>
      </c>
      <c r="R147" s="262">
        <f>L147-J147</f>
        <v>-316306.71000000089</v>
      </c>
      <c r="S147" s="264">
        <f t="shared" ref="S147" si="196">SUM(S148:S154)</f>
        <v>0</v>
      </c>
      <c r="T147" s="265"/>
      <c r="U147" s="265"/>
      <c r="V147" s="266"/>
      <c r="W147" s="266"/>
      <c r="Y147" s="266"/>
    </row>
    <row r="148" spans="1:26" s="132" customFormat="1" ht="12.75" customHeight="1" x14ac:dyDescent="0.2">
      <c r="A148" s="238"/>
      <c r="B148" s="163" t="s">
        <v>700</v>
      </c>
      <c r="C148" s="239"/>
      <c r="D148" s="240"/>
      <c r="E148" s="241"/>
      <c r="F148" s="240"/>
      <c r="G148" s="240"/>
      <c r="H148" s="240"/>
      <c r="I148" s="378"/>
      <c r="J148" s="406">
        <f t="shared" ref="J148:L148" si="197">J9+J18+J27+J36+J45+J54+J63+J75+J84+J93+J102+J121+J139+J130+J110+J73+J72+J112</f>
        <v>0</v>
      </c>
      <c r="K148" s="409"/>
      <c r="L148" s="389">
        <f t="shared" si="197"/>
        <v>0</v>
      </c>
      <c r="M148" s="384">
        <f>M9+M18+M27+M36+M45+M54+M63+M75+M84+M93+M102+M121+M139+M130+M110+M73+M72+M112</f>
        <v>0</v>
      </c>
      <c r="N148" s="249">
        <f t="shared" ref="N148:P148" si="198">N9+N18+N27+N36+N45+N54+N63+N75+N84+N93+N102+N121+N139+N130+N110+N73+N72+N112</f>
        <v>0</v>
      </c>
      <c r="O148" s="249">
        <f t="shared" si="198"/>
        <v>0</v>
      </c>
      <c r="P148" s="249">
        <f t="shared" si="198"/>
        <v>0</v>
      </c>
      <c r="Q148" s="387"/>
      <c r="R148" s="383"/>
      <c r="S148" s="242"/>
      <c r="T148" s="243"/>
      <c r="U148" s="243"/>
      <c r="V148" s="130"/>
      <c r="W148" s="130"/>
      <c r="X148" s="131"/>
      <c r="Y148" s="130"/>
    </row>
    <row r="149" spans="1:26" s="132" customFormat="1" ht="12.75" customHeight="1" x14ac:dyDescent="0.2">
      <c r="A149" s="238"/>
      <c r="B149" s="163" t="s">
        <v>701</v>
      </c>
      <c r="C149" s="239"/>
      <c r="D149" s="240"/>
      <c r="E149" s="241"/>
      <c r="F149" s="240"/>
      <c r="G149" s="240"/>
      <c r="H149" s="240"/>
      <c r="I149" s="378"/>
      <c r="J149" s="406">
        <f t="shared" ref="J149:L149" si="199">J10+J19+J28+J37+J46+J55+J64+J76+J85+J94+J103+J122+J131+J140+J113</f>
        <v>0</v>
      </c>
      <c r="K149" s="409"/>
      <c r="L149" s="389">
        <f t="shared" si="199"/>
        <v>0</v>
      </c>
      <c r="M149" s="384">
        <f>M10+M19+M28+M37+M46+M55+M64+M76+M85+M94+M103+M122+M131+M140+M113</f>
        <v>0</v>
      </c>
      <c r="N149" s="249">
        <f t="shared" ref="N149:P149" si="200">N10+N19+N28+N37+N46+N55+N64+N76+N85+N94+N103+N122+N131+N140+N113</f>
        <v>0</v>
      </c>
      <c r="O149" s="249">
        <f t="shared" si="200"/>
        <v>0</v>
      </c>
      <c r="P149" s="249">
        <f t="shared" si="200"/>
        <v>0</v>
      </c>
      <c r="Q149" s="387"/>
      <c r="R149" s="384"/>
      <c r="S149" s="242"/>
      <c r="T149" s="243"/>
      <c r="U149" s="243"/>
      <c r="V149" s="130"/>
      <c r="W149" s="130"/>
      <c r="X149" s="131"/>
      <c r="Y149" s="130"/>
    </row>
    <row r="150" spans="1:26" s="132" customFormat="1" ht="12.75" customHeight="1" x14ac:dyDescent="0.2">
      <c r="A150" s="238"/>
      <c r="B150" s="163" t="s">
        <v>702</v>
      </c>
      <c r="C150" s="239"/>
      <c r="D150" s="240"/>
      <c r="E150" s="241"/>
      <c r="F150" s="240"/>
      <c r="G150" s="240"/>
      <c r="H150" s="240"/>
      <c r="I150" s="378"/>
      <c r="J150" s="406">
        <f t="shared" ref="J150:L150" si="201">J11+J20+J29+J38+J47+J56+J65+J77+J86+J95+J104+J123+J132+J141+J114</f>
        <v>33288608.960000001</v>
      </c>
      <c r="K150" s="409"/>
      <c r="L150" s="389">
        <f t="shared" si="201"/>
        <v>32972302.25</v>
      </c>
      <c r="M150" s="384">
        <f t="shared" ref="M150:P150" si="202">M11+M20+M29+M38+M47+M56+M65+M77+M86+M95+M104+M123+M132+M141+M114</f>
        <v>8566512.3199999984</v>
      </c>
      <c r="N150" s="249">
        <f t="shared" si="202"/>
        <v>5000674.45</v>
      </c>
      <c r="O150" s="249">
        <f t="shared" si="202"/>
        <v>7724312.6399999997</v>
      </c>
      <c r="P150" s="249">
        <f t="shared" si="202"/>
        <v>11680802.84</v>
      </c>
      <c r="Q150" s="387"/>
      <c r="R150" s="384"/>
      <c r="S150" s="242"/>
      <c r="T150" s="243"/>
      <c r="U150" s="243"/>
      <c r="V150" s="130"/>
      <c r="W150" s="130"/>
      <c r="X150" s="131"/>
      <c r="Y150" s="130"/>
    </row>
    <row r="151" spans="1:26" s="132" customFormat="1" ht="12.75" customHeight="1" x14ac:dyDescent="0.2">
      <c r="A151" s="238"/>
      <c r="B151" s="163" t="s">
        <v>703</v>
      </c>
      <c r="C151" s="239"/>
      <c r="D151" s="240"/>
      <c r="E151" s="241"/>
      <c r="F151" s="240"/>
      <c r="G151" s="240"/>
      <c r="H151" s="240"/>
      <c r="I151" s="378"/>
      <c r="J151" s="406">
        <f t="shared" ref="J151:L151" si="203">J12+J21+J30+J39+J48+J57+J66+J78+J87+J96+J105+J124+J133+J142+J115</f>
        <v>0</v>
      </c>
      <c r="K151" s="409"/>
      <c r="L151" s="389">
        <f t="shared" si="203"/>
        <v>0</v>
      </c>
      <c r="M151" s="384">
        <f t="shared" ref="M151:P151" si="204">M12+M21+M30+M39+M48+M57+M66+M78+M87+M96+M105+M124+M133+M142+M115</f>
        <v>0</v>
      </c>
      <c r="N151" s="249">
        <f t="shared" si="204"/>
        <v>0</v>
      </c>
      <c r="O151" s="249">
        <f t="shared" si="204"/>
        <v>0</v>
      </c>
      <c r="P151" s="249">
        <f t="shared" si="204"/>
        <v>0</v>
      </c>
      <c r="Q151" s="387"/>
      <c r="R151" s="384"/>
      <c r="S151" s="242"/>
      <c r="T151" s="243"/>
      <c r="U151" s="243"/>
      <c r="V151" s="130"/>
      <c r="W151" s="130"/>
      <c r="X151" s="131"/>
      <c r="Y151" s="130"/>
    </row>
    <row r="152" spans="1:26" s="132" customFormat="1" ht="12.75" customHeight="1" x14ac:dyDescent="0.2">
      <c r="A152" s="238"/>
      <c r="B152" s="163" t="s">
        <v>704</v>
      </c>
      <c r="C152" s="239"/>
      <c r="D152" s="240"/>
      <c r="E152" s="241"/>
      <c r="F152" s="240"/>
      <c r="G152" s="240"/>
      <c r="H152" s="240"/>
      <c r="I152" s="378"/>
      <c r="J152" s="406">
        <f t="shared" ref="J152:L152" si="205">J13+J22+J31+J40+J49+J58+J67+J79+J88+J97+J106+J125+J134+J143+J116</f>
        <v>0</v>
      </c>
      <c r="K152" s="409"/>
      <c r="L152" s="389">
        <f t="shared" si="205"/>
        <v>0</v>
      </c>
      <c r="M152" s="384">
        <f t="shared" ref="M152:P152" si="206">M13+M22+M31+M40+M49+M58+M67+M79+M88+M97+M106+M125+M134+M143+M116</f>
        <v>0</v>
      </c>
      <c r="N152" s="249">
        <f t="shared" si="206"/>
        <v>0</v>
      </c>
      <c r="O152" s="249">
        <f t="shared" si="206"/>
        <v>0</v>
      </c>
      <c r="P152" s="249">
        <f t="shared" si="206"/>
        <v>0</v>
      </c>
      <c r="Q152" s="387"/>
      <c r="R152" s="384"/>
      <c r="S152" s="242"/>
      <c r="T152" s="243"/>
      <c r="U152" s="243"/>
      <c r="V152" s="130"/>
      <c r="W152" s="130"/>
      <c r="X152" s="131"/>
      <c r="Y152" s="130"/>
    </row>
    <row r="153" spans="1:26" s="132" customFormat="1" ht="12.75" customHeight="1" x14ac:dyDescent="0.2">
      <c r="A153" s="247"/>
      <c r="B153" s="163" t="s">
        <v>705</v>
      </c>
      <c r="C153" s="248"/>
      <c r="D153" s="249"/>
      <c r="E153" s="250"/>
      <c r="F153" s="249"/>
      <c r="G153" s="249"/>
      <c r="H153" s="249"/>
      <c r="I153" s="380"/>
      <c r="J153" s="406">
        <f t="shared" ref="J153:L153" si="207">J14+J23+J32+J41+J50+J59+J68+J80+J89+J98+J107+J126+J135+J144+J117</f>
        <v>0</v>
      </c>
      <c r="K153" s="409"/>
      <c r="L153" s="389">
        <f t="shared" si="207"/>
        <v>0</v>
      </c>
      <c r="M153" s="384">
        <f t="shared" ref="M153:P153" si="208">M14+M23+M32+M41+M50+M59+M68+M80+M89+M98+M107+M126+M135+M144+M117</f>
        <v>0</v>
      </c>
      <c r="N153" s="249">
        <f t="shared" si="208"/>
        <v>0</v>
      </c>
      <c r="O153" s="249">
        <f t="shared" si="208"/>
        <v>0</v>
      </c>
      <c r="P153" s="249">
        <f t="shared" si="208"/>
        <v>0</v>
      </c>
      <c r="Q153" s="389"/>
      <c r="R153" s="384"/>
      <c r="S153" s="242"/>
      <c r="T153" s="251"/>
      <c r="U153" s="251"/>
      <c r="V153" s="130"/>
      <c r="W153" s="130"/>
      <c r="X153" s="131"/>
      <c r="Y153" s="130"/>
    </row>
    <row r="154" spans="1:26" s="132" customFormat="1" ht="12.75" customHeight="1" x14ac:dyDescent="0.2">
      <c r="A154" s="247"/>
      <c r="B154" s="163" t="s">
        <v>706</v>
      </c>
      <c r="C154" s="248"/>
      <c r="D154" s="249"/>
      <c r="E154" s="250"/>
      <c r="F154" s="249"/>
      <c r="G154" s="249"/>
      <c r="H154" s="249"/>
      <c r="I154" s="380"/>
      <c r="J154" s="406">
        <f t="shared" ref="J154:L154" si="209">J15+J24+J33+J42+J51+J60+J69+J81+J90+J99+J108+J127+J136+J145+J118</f>
        <v>0</v>
      </c>
      <c r="K154" s="409"/>
      <c r="L154" s="389">
        <f t="shared" si="209"/>
        <v>0</v>
      </c>
      <c r="M154" s="384">
        <f t="shared" ref="M154:P154" si="210">M15+M24+M33+M42+M51+M60+M69+M81+M90+M99+M108+M127+M136+M145+M118</f>
        <v>0</v>
      </c>
      <c r="N154" s="249">
        <f t="shared" si="210"/>
        <v>0</v>
      </c>
      <c r="O154" s="249">
        <f t="shared" si="210"/>
        <v>0</v>
      </c>
      <c r="P154" s="249">
        <f t="shared" si="210"/>
        <v>0</v>
      </c>
      <c r="Q154" s="389"/>
      <c r="R154" s="384"/>
      <c r="S154" s="242"/>
      <c r="T154" s="251"/>
      <c r="U154" s="251"/>
      <c r="V154" s="130"/>
      <c r="W154" s="130"/>
      <c r="X154" s="131"/>
      <c r="Y154" s="130"/>
    </row>
    <row r="155" spans="1:26" s="132" customFormat="1" ht="12.75" customHeight="1" thickBot="1" x14ac:dyDescent="0.25">
      <c r="A155" s="252"/>
      <c r="B155" s="206" t="s">
        <v>719</v>
      </c>
      <c r="C155" s="253"/>
      <c r="D155" s="254"/>
      <c r="E155" s="255"/>
      <c r="F155" s="254"/>
      <c r="G155" s="254"/>
      <c r="H155" s="254"/>
      <c r="I155" s="381"/>
      <c r="J155" s="407">
        <f t="shared" ref="J155:L155" si="211">J16+J25+J34+J43+J52+J61+J70+J82+J91+J100+J109+J128+J137+J146+J119</f>
        <v>0</v>
      </c>
      <c r="K155" s="410"/>
      <c r="L155" s="390">
        <f t="shared" si="211"/>
        <v>0</v>
      </c>
      <c r="M155" s="385">
        <f t="shared" ref="M155:P155" si="212">M16+M25+M34+M43+M52+M61+M70+M82+M91+M100+M109+M128+M137+M146+M119</f>
        <v>0</v>
      </c>
      <c r="N155" s="254">
        <f t="shared" si="212"/>
        <v>0</v>
      </c>
      <c r="O155" s="254">
        <f t="shared" si="212"/>
        <v>0</v>
      </c>
      <c r="P155" s="254">
        <f t="shared" si="212"/>
        <v>0</v>
      </c>
      <c r="Q155" s="390"/>
      <c r="R155" s="385"/>
      <c r="S155" s="246"/>
      <c r="T155" s="251"/>
      <c r="U155" s="251"/>
      <c r="V155" s="130"/>
      <c r="W155" s="130"/>
      <c r="X155" s="131"/>
      <c r="Y155" s="130"/>
    </row>
    <row r="156" spans="1:26" s="132" customFormat="1" ht="15" customHeight="1" thickBot="1" x14ac:dyDescent="0.25">
      <c r="A156" s="339"/>
      <c r="B156" s="393"/>
      <c r="C156" s="394"/>
      <c r="D156" s="285"/>
      <c r="E156" s="395"/>
      <c r="F156" s="285"/>
      <c r="G156" s="285"/>
      <c r="H156" s="285"/>
      <c r="I156" s="285"/>
      <c r="J156" s="285"/>
      <c r="K156" s="368"/>
      <c r="L156" s="396"/>
      <c r="M156" s="285"/>
      <c r="N156" s="285"/>
      <c r="O156" s="285"/>
      <c r="P156" s="285"/>
      <c r="Q156" s="285"/>
      <c r="R156" s="397"/>
      <c r="S156" s="398"/>
      <c r="T156" s="251"/>
      <c r="U156" s="251"/>
      <c r="V156" s="130"/>
      <c r="W156" s="130"/>
      <c r="X156" s="131"/>
      <c r="Y156" s="130"/>
    </row>
    <row r="157" spans="1:26" s="224" customFormat="1" ht="31.5" x14ac:dyDescent="0.2">
      <c r="A157" s="399"/>
      <c r="B157" s="226"/>
      <c r="C157" s="400"/>
      <c r="D157" s="228">
        <f t="shared" ref="D157" si="213">SUM(D158:D165)</f>
        <v>0</v>
      </c>
      <c r="E157" s="229">
        <f t="shared" ref="E157:I157" si="214">SUM(E158:E165)</f>
        <v>0</v>
      </c>
      <c r="F157" s="228">
        <f t="shared" si="214"/>
        <v>0</v>
      </c>
      <c r="G157" s="228">
        <f t="shared" si="214"/>
        <v>0</v>
      </c>
      <c r="H157" s="228">
        <f t="shared" si="214"/>
        <v>0</v>
      </c>
      <c r="I157" s="228">
        <f t="shared" si="214"/>
        <v>0</v>
      </c>
      <c r="J157" s="230">
        <f>SUM(J158:J165)</f>
        <v>66577217.920000002</v>
      </c>
      <c r="K157" s="403"/>
      <c r="L157" s="335" t="s">
        <v>689</v>
      </c>
      <c r="M157" s="122" t="s">
        <v>690</v>
      </c>
      <c r="N157" s="122" t="s">
        <v>691</v>
      </c>
      <c r="O157" s="122" t="s">
        <v>692</v>
      </c>
      <c r="P157" s="122" t="s">
        <v>693</v>
      </c>
      <c r="Q157" s="228">
        <f t="shared" ref="Q157" si="215">SUM(Q158:Q165)</f>
        <v>0</v>
      </c>
      <c r="R157" s="466"/>
      <c r="S157" s="467"/>
      <c r="T157" s="274" t="s">
        <v>690</v>
      </c>
      <c r="U157" s="274" t="s">
        <v>691</v>
      </c>
      <c r="V157" s="274" t="s">
        <v>692</v>
      </c>
      <c r="W157" s="274" t="s">
        <v>693</v>
      </c>
      <c r="X157" s="223"/>
      <c r="Y157" s="189"/>
      <c r="Z157" s="223"/>
    </row>
    <row r="158" spans="1:26" s="224" customFormat="1" x14ac:dyDescent="0.2">
      <c r="A158" s="401"/>
      <c r="B158" s="163"/>
      <c r="C158" s="392"/>
      <c r="D158" s="244"/>
      <c r="E158" s="250"/>
      <c r="F158" s="244"/>
      <c r="G158" s="244"/>
      <c r="H158" s="244"/>
      <c r="I158" s="244"/>
      <c r="J158" s="244">
        <f>J111</f>
        <v>0</v>
      </c>
      <c r="K158" s="278">
        <v>120</v>
      </c>
      <c r="L158" s="279">
        <f>M158+N158+O158+P158</f>
        <v>0</v>
      </c>
      <c r="M158" s="244">
        <f>M111</f>
        <v>0</v>
      </c>
      <c r="N158" s="244">
        <f t="shared" ref="N158:P158" si="216">N111</f>
        <v>0</v>
      </c>
      <c r="O158" s="244">
        <f t="shared" si="216"/>
        <v>0</v>
      </c>
      <c r="P158" s="244">
        <f t="shared" si="216"/>
        <v>0</v>
      </c>
      <c r="Q158" s="244"/>
      <c r="R158" s="280">
        <v>120</v>
      </c>
      <c r="S158" s="402">
        <f>T158+U158+V158+W158</f>
        <v>0</v>
      </c>
      <c r="T158" s="281"/>
      <c r="U158" s="281"/>
      <c r="V158" s="281"/>
      <c r="W158" s="281"/>
      <c r="X158" s="223"/>
      <c r="Y158" s="189"/>
      <c r="Z158" s="223"/>
    </row>
    <row r="159" spans="1:26" s="224" customFormat="1" x14ac:dyDescent="0.2">
      <c r="A159" s="401"/>
      <c r="B159" s="163"/>
      <c r="C159" s="392"/>
      <c r="D159" s="244"/>
      <c r="E159" s="250"/>
      <c r="F159" s="244"/>
      <c r="G159" s="244"/>
      <c r="H159" s="244"/>
      <c r="I159" s="244"/>
      <c r="J159" s="244">
        <f>J7</f>
        <v>33287704.210000001</v>
      </c>
      <c r="K159" s="278">
        <v>130</v>
      </c>
      <c r="L159" s="279">
        <f t="shared" ref="L159:L164" si="217">M159+N159+O159+P159</f>
        <v>32971397.5</v>
      </c>
      <c r="M159" s="244">
        <f>M7</f>
        <v>8566228.2199999988</v>
      </c>
      <c r="N159" s="244">
        <f t="shared" ref="N159:P159" si="218">N7</f>
        <v>5000674.45</v>
      </c>
      <c r="O159" s="244">
        <f t="shared" si="218"/>
        <v>7724312.6399999997</v>
      </c>
      <c r="P159" s="244">
        <f t="shared" si="218"/>
        <v>11680182.189999999</v>
      </c>
      <c r="Q159" s="244"/>
      <c r="R159" s="280">
        <v>130</v>
      </c>
      <c r="S159" s="402">
        <f t="shared" ref="S159:S165" si="219">T159+U159+V159+W159</f>
        <v>0</v>
      </c>
      <c r="T159" s="281"/>
      <c r="U159" s="281"/>
      <c r="V159" s="281"/>
      <c r="W159" s="281"/>
      <c r="X159" s="223"/>
      <c r="Y159" s="189"/>
      <c r="Z159" s="223"/>
    </row>
    <row r="160" spans="1:26" s="224" customFormat="1" x14ac:dyDescent="0.2">
      <c r="A160" s="401"/>
      <c r="B160" s="163"/>
      <c r="C160" s="392"/>
      <c r="D160" s="244"/>
      <c r="E160" s="250"/>
      <c r="F160" s="244"/>
      <c r="G160" s="244"/>
      <c r="H160" s="244"/>
      <c r="I160" s="244"/>
      <c r="J160" s="244">
        <f>J120</f>
        <v>904.75</v>
      </c>
      <c r="K160" s="278">
        <v>140</v>
      </c>
      <c r="L160" s="279">
        <f t="shared" si="217"/>
        <v>904.75</v>
      </c>
      <c r="M160" s="244">
        <f>M120</f>
        <v>284.10000000000002</v>
      </c>
      <c r="N160" s="244">
        <f t="shared" ref="N160:P160" si="220">N120</f>
        <v>0</v>
      </c>
      <c r="O160" s="244">
        <f t="shared" si="220"/>
        <v>0</v>
      </c>
      <c r="P160" s="244">
        <f t="shared" si="220"/>
        <v>620.65</v>
      </c>
      <c r="Q160" s="244"/>
      <c r="R160" s="280">
        <v>140</v>
      </c>
      <c r="S160" s="402">
        <f t="shared" si="219"/>
        <v>0</v>
      </c>
      <c r="T160" s="281"/>
      <c r="U160" s="281"/>
      <c r="V160" s="281"/>
      <c r="W160" s="281"/>
      <c r="X160" s="223"/>
      <c r="Y160" s="189"/>
      <c r="Z160" s="223"/>
    </row>
    <row r="161" spans="1:26" s="224" customFormat="1" x14ac:dyDescent="0.2">
      <c r="A161" s="401"/>
      <c r="B161" s="163"/>
      <c r="C161" s="392"/>
      <c r="D161" s="244"/>
      <c r="E161" s="250"/>
      <c r="F161" s="244"/>
      <c r="G161" s="244"/>
      <c r="H161" s="244"/>
      <c r="I161" s="244"/>
      <c r="J161" s="244">
        <f>J92</f>
        <v>0</v>
      </c>
      <c r="K161" s="278">
        <v>150</v>
      </c>
      <c r="L161" s="279">
        <f t="shared" si="217"/>
        <v>0</v>
      </c>
      <c r="M161" s="244">
        <f>M92</f>
        <v>0</v>
      </c>
      <c r="N161" s="244">
        <f t="shared" ref="N161:P161" si="221">N92</f>
        <v>0</v>
      </c>
      <c r="O161" s="244">
        <f t="shared" si="221"/>
        <v>0</v>
      </c>
      <c r="P161" s="244">
        <f t="shared" si="221"/>
        <v>0</v>
      </c>
      <c r="Q161" s="244"/>
      <c r="R161" s="280">
        <v>150</v>
      </c>
      <c r="S161" s="402"/>
      <c r="T161" s="281"/>
      <c r="U161" s="281"/>
      <c r="V161" s="281"/>
      <c r="W161" s="281"/>
      <c r="X161" s="223"/>
      <c r="Y161" s="189"/>
      <c r="Z161" s="223"/>
    </row>
    <row r="162" spans="1:26" s="224" customFormat="1" x14ac:dyDescent="0.2">
      <c r="A162" s="401"/>
      <c r="B162" s="163"/>
      <c r="C162" s="392"/>
      <c r="D162" s="244"/>
      <c r="E162" s="250"/>
      <c r="F162" s="244"/>
      <c r="G162" s="244"/>
      <c r="H162" s="244"/>
      <c r="I162" s="244"/>
      <c r="J162" s="244">
        <f>J101+J110</f>
        <v>0</v>
      </c>
      <c r="K162" s="278">
        <v>180</v>
      </c>
      <c r="L162" s="279">
        <f>M162+N162+O162+P162</f>
        <v>0</v>
      </c>
      <c r="M162" s="244">
        <f>M101+M110</f>
        <v>0</v>
      </c>
      <c r="N162" s="244">
        <f t="shared" ref="N162:P162" si="222">N101+N110</f>
        <v>0</v>
      </c>
      <c r="O162" s="244">
        <f t="shared" si="222"/>
        <v>0</v>
      </c>
      <c r="P162" s="244">
        <f t="shared" si="222"/>
        <v>0</v>
      </c>
      <c r="Q162" s="244"/>
      <c r="R162" s="280">
        <v>180</v>
      </c>
      <c r="S162" s="402">
        <f t="shared" si="219"/>
        <v>0</v>
      </c>
      <c r="T162" s="281"/>
      <c r="U162" s="281"/>
      <c r="V162" s="281"/>
      <c r="W162" s="281"/>
      <c r="X162" s="223"/>
      <c r="Y162" s="189"/>
      <c r="Z162" s="223"/>
    </row>
    <row r="163" spans="1:26" s="224" customFormat="1" x14ac:dyDescent="0.2">
      <c r="A163" s="401"/>
      <c r="B163" s="163"/>
      <c r="C163" s="392"/>
      <c r="D163" s="244"/>
      <c r="E163" s="250"/>
      <c r="F163" s="244"/>
      <c r="G163" s="244"/>
      <c r="H163" s="244"/>
      <c r="I163" s="244"/>
      <c r="J163" s="244">
        <f>J129</f>
        <v>0</v>
      </c>
      <c r="K163" s="278">
        <v>410</v>
      </c>
      <c r="L163" s="279">
        <f t="shared" si="217"/>
        <v>0</v>
      </c>
      <c r="M163" s="244">
        <f>M129</f>
        <v>0</v>
      </c>
      <c r="N163" s="244">
        <f t="shared" ref="N163:P163" si="223">N129</f>
        <v>0</v>
      </c>
      <c r="O163" s="244">
        <f t="shared" si="223"/>
        <v>0</v>
      </c>
      <c r="P163" s="244">
        <f t="shared" si="223"/>
        <v>0</v>
      </c>
      <c r="Q163" s="244"/>
      <c r="R163" s="280">
        <v>410</v>
      </c>
      <c r="S163" s="402">
        <f t="shared" si="219"/>
        <v>0</v>
      </c>
      <c r="T163" s="281"/>
      <c r="U163" s="281"/>
      <c r="V163" s="281"/>
      <c r="W163" s="281"/>
      <c r="X163" s="223"/>
      <c r="Y163" s="189"/>
      <c r="Z163" s="223"/>
    </row>
    <row r="164" spans="1:26" s="224" customFormat="1" x14ac:dyDescent="0.2">
      <c r="A164" s="401"/>
      <c r="B164" s="163"/>
      <c r="C164" s="392"/>
      <c r="D164" s="244"/>
      <c r="E164" s="250"/>
      <c r="F164" s="244"/>
      <c r="G164" s="244"/>
      <c r="H164" s="244"/>
      <c r="I164" s="244"/>
      <c r="J164" s="244">
        <f>J138</f>
        <v>0</v>
      </c>
      <c r="K164" s="278">
        <v>440</v>
      </c>
      <c r="L164" s="279">
        <f t="shared" si="217"/>
        <v>0</v>
      </c>
      <c r="M164" s="244">
        <f>M138</f>
        <v>0</v>
      </c>
      <c r="N164" s="244">
        <f t="shared" ref="N164:P164" si="224">N138</f>
        <v>0</v>
      </c>
      <c r="O164" s="244">
        <f t="shared" si="224"/>
        <v>0</v>
      </c>
      <c r="P164" s="244">
        <f t="shared" si="224"/>
        <v>0</v>
      </c>
      <c r="Q164" s="244"/>
      <c r="R164" s="280">
        <v>440</v>
      </c>
      <c r="S164" s="402">
        <f t="shared" si="219"/>
        <v>0</v>
      </c>
      <c r="T164" s="281"/>
      <c r="U164" s="281"/>
      <c r="V164" s="281"/>
      <c r="W164" s="281"/>
      <c r="X164" s="223"/>
      <c r="Y164" s="189"/>
      <c r="Z164" s="223"/>
    </row>
    <row r="165" spans="1:26" s="189" customFormat="1" ht="13.5" thickBot="1" x14ac:dyDescent="0.25">
      <c r="A165" s="412"/>
      <c r="B165" s="206"/>
      <c r="C165" s="413"/>
      <c r="D165" s="414"/>
      <c r="E165" s="415"/>
      <c r="F165" s="414"/>
      <c r="G165" s="414"/>
      <c r="H165" s="414"/>
      <c r="I165" s="414"/>
      <c r="J165" s="416">
        <f>SUM(J158:J164)</f>
        <v>33288608.960000001</v>
      </c>
      <c r="K165" s="417"/>
      <c r="L165" s="418">
        <f>SUM(L158:L164)</f>
        <v>32972302.25</v>
      </c>
      <c r="M165" s="416">
        <f>SUM(M158:M164)</f>
        <v>8566512.3199999984</v>
      </c>
      <c r="N165" s="416">
        <f t="shared" ref="N165:P165" si="225">SUM(N158:N164)</f>
        <v>5000674.45</v>
      </c>
      <c r="O165" s="416">
        <f t="shared" si="225"/>
        <v>7724312.6399999997</v>
      </c>
      <c r="P165" s="416">
        <f t="shared" si="225"/>
        <v>11680802.84</v>
      </c>
      <c r="Q165" s="414"/>
      <c r="R165" s="419"/>
      <c r="S165" s="420">
        <f t="shared" si="219"/>
        <v>0</v>
      </c>
      <c r="T165" s="281"/>
      <c r="U165" s="281"/>
      <c r="V165" s="281"/>
      <c r="W165" s="281"/>
      <c r="X165" s="188"/>
      <c r="Z165" s="188"/>
    </row>
    <row r="166" spans="1:26" s="224" customFormat="1" ht="13.5" thickBot="1" x14ac:dyDescent="0.25">
      <c r="C166" s="275"/>
      <c r="D166" s="276"/>
      <c r="E166" s="277"/>
      <c r="F166" s="276"/>
      <c r="G166" s="276"/>
      <c r="H166" s="276"/>
      <c r="I166" s="276"/>
      <c r="J166" s="276"/>
      <c r="K166" s="272"/>
      <c r="L166" s="286"/>
      <c r="M166" s="287"/>
      <c r="N166" s="287"/>
      <c r="O166" s="287"/>
      <c r="P166" s="287"/>
      <c r="Q166" s="276"/>
      <c r="R166" s="275"/>
      <c r="S166" s="275"/>
      <c r="T166" s="275"/>
      <c r="U166" s="275"/>
      <c r="V166" s="275"/>
      <c r="W166" s="223"/>
      <c r="X166" s="223"/>
      <c r="Y166" s="189"/>
      <c r="Z166" s="223"/>
    </row>
    <row r="167" spans="1:26" s="224" customFormat="1" x14ac:dyDescent="0.2">
      <c r="C167" s="275"/>
      <c r="D167" s="276"/>
      <c r="E167" s="277"/>
      <c r="F167" s="276"/>
      <c r="G167" s="276"/>
      <c r="H167" s="276"/>
      <c r="I167" s="276"/>
      <c r="J167" s="288"/>
      <c r="K167" s="289"/>
      <c r="L167" s="290"/>
      <c r="M167" s="468" t="s">
        <v>722</v>
      </c>
      <c r="N167" s="469"/>
      <c r="O167" s="469"/>
      <c r="P167" s="470"/>
      <c r="Q167" s="276" t="s">
        <v>727</v>
      </c>
      <c r="R167" s="275"/>
      <c r="S167" s="275"/>
      <c r="T167" s="275"/>
      <c r="U167" s="275"/>
      <c r="V167" s="275"/>
      <c r="W167" s="223"/>
      <c r="X167" s="223"/>
      <c r="Y167" s="189"/>
      <c r="Z167" s="223"/>
    </row>
    <row r="168" spans="1:26" s="224" customFormat="1" ht="23.25" customHeight="1" x14ac:dyDescent="0.2">
      <c r="C168" s="275"/>
      <c r="D168" s="275"/>
      <c r="E168" s="291"/>
      <c r="F168" s="275"/>
      <c r="G168" s="471"/>
      <c r="H168" s="471"/>
      <c r="I168" s="275"/>
      <c r="J168" s="292"/>
      <c r="K168" s="272"/>
      <c r="L168" s="293" t="s">
        <v>689</v>
      </c>
      <c r="M168" s="294" t="s">
        <v>690</v>
      </c>
      <c r="N168" s="294" t="s">
        <v>691</v>
      </c>
      <c r="O168" s="294" t="s">
        <v>692</v>
      </c>
      <c r="P168" s="295" t="s">
        <v>693</v>
      </c>
      <c r="Q168" s="275"/>
      <c r="R168" s="275"/>
      <c r="S168" s="275"/>
      <c r="T168" s="275"/>
      <c r="U168" s="275"/>
      <c r="V168" s="275"/>
      <c r="W168" s="223"/>
      <c r="X168" s="223"/>
      <c r="Y168" s="189"/>
      <c r="Z168" s="223"/>
    </row>
    <row r="169" spans="1:26" s="224" customFormat="1" x14ac:dyDescent="0.2">
      <c r="B169" s="296"/>
      <c r="C169" s="284"/>
      <c r="D169" s="284"/>
      <c r="E169" s="297"/>
      <c r="F169" s="284"/>
      <c r="G169" s="284"/>
      <c r="H169" s="284"/>
      <c r="I169" s="284"/>
      <c r="J169" s="298">
        <v>120</v>
      </c>
      <c r="K169" s="299"/>
      <c r="L169" s="300">
        <f>SUM(L170:L176)</f>
        <v>0</v>
      </c>
      <c r="M169" s="301">
        <f>SUM(M170:M176)</f>
        <v>0</v>
      </c>
      <c r="N169" s="301">
        <f t="shared" ref="N169:P169" si="226">SUM(N170:N176)</f>
        <v>0</v>
      </c>
      <c r="O169" s="301">
        <f t="shared" si="226"/>
        <v>0</v>
      </c>
      <c r="P169" s="302">
        <f t="shared" si="226"/>
        <v>0</v>
      </c>
      <c r="Q169" s="284"/>
      <c r="R169" s="303"/>
      <c r="S169" s="303"/>
      <c r="T169" s="275"/>
      <c r="U169" s="275"/>
      <c r="V169" s="275"/>
      <c r="W169" s="223"/>
      <c r="X169" s="223"/>
      <c r="Y169" s="189"/>
      <c r="Z169" s="223"/>
    </row>
    <row r="170" spans="1:26" s="224" customFormat="1" x14ac:dyDescent="0.2">
      <c r="B170" s="304"/>
      <c r="C170" s="284"/>
      <c r="D170" s="284"/>
      <c r="E170" s="297"/>
      <c r="F170" s="284"/>
      <c r="G170" s="284"/>
      <c r="H170" s="284"/>
      <c r="I170" s="284"/>
      <c r="J170" s="305" t="s">
        <v>700</v>
      </c>
      <c r="K170" s="299"/>
      <c r="L170" s="306">
        <f>SUM(M170:P170)</f>
        <v>0</v>
      </c>
      <c r="M170" s="307"/>
      <c r="N170" s="307"/>
      <c r="O170" s="307"/>
      <c r="P170" s="308"/>
      <c r="Q170" s="284"/>
      <c r="R170" s="284"/>
      <c r="S170" s="283"/>
      <c r="T170" s="275"/>
      <c r="U170" s="275"/>
      <c r="V170" s="275"/>
      <c r="W170" s="223"/>
      <c r="X170" s="223"/>
      <c r="Y170" s="189"/>
      <c r="Z170" s="223"/>
    </row>
    <row r="171" spans="1:26" s="224" customFormat="1" x14ac:dyDescent="0.2">
      <c r="B171" s="304"/>
      <c r="C171" s="284"/>
      <c r="D171" s="284"/>
      <c r="E171" s="309"/>
      <c r="F171" s="310"/>
      <c r="G171" s="310"/>
      <c r="H171" s="310"/>
      <c r="I171" s="310"/>
      <c r="J171" s="305" t="s">
        <v>701</v>
      </c>
      <c r="K171" s="299"/>
      <c r="L171" s="306">
        <f t="shared" ref="L171:L235" si="227">SUM(M171:P171)</f>
        <v>0</v>
      </c>
      <c r="M171" s="307"/>
      <c r="N171" s="307"/>
      <c r="O171" s="307"/>
      <c r="P171" s="308"/>
      <c r="Q171" s="284"/>
      <c r="R171" s="284"/>
      <c r="S171" s="283"/>
      <c r="T171" s="275"/>
      <c r="U171" s="275"/>
      <c r="V171" s="275"/>
      <c r="W171" s="223"/>
      <c r="X171" s="223"/>
      <c r="Y171" s="189"/>
      <c r="Z171" s="223"/>
    </row>
    <row r="172" spans="1:26" s="224" customFormat="1" x14ac:dyDescent="0.2">
      <c r="B172" s="304"/>
      <c r="C172" s="284"/>
      <c r="D172" s="284"/>
      <c r="E172" s="297"/>
      <c r="F172" s="284"/>
      <c r="G172" s="284"/>
      <c r="H172" s="284"/>
      <c r="I172" s="284"/>
      <c r="J172" s="305" t="s">
        <v>702</v>
      </c>
      <c r="K172" s="299"/>
      <c r="L172" s="306">
        <f t="shared" si="227"/>
        <v>0</v>
      </c>
      <c r="M172" s="307">
        <v>0</v>
      </c>
      <c r="N172" s="307">
        <v>0</v>
      </c>
      <c r="O172" s="307">
        <v>0</v>
      </c>
      <c r="P172" s="308">
        <v>0</v>
      </c>
      <c r="Q172" s="284"/>
      <c r="R172" s="284"/>
      <c r="S172" s="283"/>
      <c r="T172" s="275"/>
      <c r="U172" s="275"/>
      <c r="V172" s="275"/>
      <c r="W172" s="223"/>
      <c r="X172" s="223"/>
      <c r="Y172" s="189"/>
      <c r="Z172" s="223"/>
    </row>
    <row r="173" spans="1:26" s="224" customFormat="1" x14ac:dyDescent="0.2">
      <c r="B173" s="304"/>
      <c r="C173" s="284"/>
      <c r="D173" s="284"/>
      <c r="E173" s="297"/>
      <c r="F173" s="284"/>
      <c r="G173" s="284"/>
      <c r="H173" s="284"/>
      <c r="I173" s="284"/>
      <c r="J173" s="305" t="s">
        <v>703</v>
      </c>
      <c r="K173" s="299"/>
      <c r="L173" s="306">
        <f t="shared" si="227"/>
        <v>0</v>
      </c>
      <c r="M173" s="307"/>
      <c r="N173" s="307"/>
      <c r="O173" s="307"/>
      <c r="P173" s="308"/>
      <c r="Q173" s="284"/>
      <c r="R173" s="284"/>
      <c r="S173" s="283"/>
      <c r="T173" s="275"/>
      <c r="U173" s="275"/>
      <c r="V173" s="275"/>
      <c r="W173" s="223"/>
      <c r="X173" s="223"/>
      <c r="Y173" s="189"/>
      <c r="Z173" s="223"/>
    </row>
    <row r="174" spans="1:26" s="224" customFormat="1" x14ac:dyDescent="0.2">
      <c r="B174" s="304"/>
      <c r="C174" s="284"/>
      <c r="D174" s="284"/>
      <c r="E174" s="297"/>
      <c r="F174" s="284"/>
      <c r="G174" s="284"/>
      <c r="H174" s="284"/>
      <c r="I174" s="284"/>
      <c r="J174" s="305" t="s">
        <v>704</v>
      </c>
      <c r="K174" s="299"/>
      <c r="L174" s="306">
        <f t="shared" si="227"/>
        <v>0</v>
      </c>
      <c r="M174" s="307"/>
      <c r="N174" s="307"/>
      <c r="O174" s="307"/>
      <c r="P174" s="308"/>
      <c r="Q174" s="284"/>
      <c r="R174" s="284"/>
      <c r="S174" s="283"/>
      <c r="T174" s="275"/>
      <c r="U174" s="275"/>
      <c r="V174" s="275"/>
      <c r="W174" s="223"/>
      <c r="X174" s="223"/>
      <c r="Y174" s="189"/>
      <c r="Z174" s="223"/>
    </row>
    <row r="175" spans="1:26" s="224" customFormat="1" x14ac:dyDescent="0.2">
      <c r="B175" s="304"/>
      <c r="C175" s="284"/>
      <c r="D175" s="284"/>
      <c r="E175" s="297"/>
      <c r="F175" s="284"/>
      <c r="G175" s="284"/>
      <c r="H175" s="284"/>
      <c r="I175" s="284"/>
      <c r="J175" s="305" t="s">
        <v>705</v>
      </c>
      <c r="K175" s="299"/>
      <c r="L175" s="306">
        <f t="shared" si="227"/>
        <v>0</v>
      </c>
      <c r="M175" s="307"/>
      <c r="N175" s="307"/>
      <c r="O175" s="307"/>
      <c r="P175" s="308"/>
      <c r="Q175" s="284"/>
      <c r="R175" s="284"/>
      <c r="S175" s="283"/>
      <c r="T175" s="275"/>
      <c r="U175" s="275"/>
      <c r="V175" s="275"/>
      <c r="W175" s="223"/>
      <c r="X175" s="223"/>
      <c r="Y175" s="189"/>
      <c r="Z175" s="223"/>
    </row>
    <row r="176" spans="1:26" s="224" customFormat="1" x14ac:dyDescent="0.2">
      <c r="B176" s="304"/>
      <c r="C176" s="284"/>
      <c r="D176" s="284"/>
      <c r="E176" s="297"/>
      <c r="F176" s="284"/>
      <c r="G176" s="284"/>
      <c r="H176" s="284"/>
      <c r="I176" s="284"/>
      <c r="J176" s="305" t="s">
        <v>706</v>
      </c>
      <c r="K176" s="299"/>
      <c r="L176" s="306">
        <f t="shared" si="227"/>
        <v>0</v>
      </c>
      <c r="M176" s="307"/>
      <c r="N176" s="307"/>
      <c r="O176" s="307"/>
      <c r="P176" s="308"/>
      <c r="Q176" s="284"/>
      <c r="R176" s="284"/>
      <c r="S176" s="283"/>
      <c r="T176" s="284"/>
      <c r="U176" s="284"/>
      <c r="V176" s="284"/>
      <c r="W176" s="367"/>
      <c r="X176" s="223"/>
      <c r="Y176" s="189"/>
      <c r="Z176" s="223"/>
    </row>
    <row r="177" spans="2:26" s="224" customFormat="1" ht="24" customHeight="1" x14ac:dyDescent="0.2">
      <c r="B177" s="296"/>
      <c r="C177" s="284"/>
      <c r="D177" s="284"/>
      <c r="E177" s="297"/>
      <c r="F177" s="284"/>
      <c r="G177" s="284"/>
      <c r="H177" s="284"/>
      <c r="I177" s="284"/>
      <c r="J177" s="298">
        <v>130</v>
      </c>
      <c r="K177" s="299"/>
      <c r="L177" s="306">
        <f>SUM(M177:P177)</f>
        <v>32971397.5</v>
      </c>
      <c r="M177" s="301">
        <f>SUM(M178:M185)</f>
        <v>8566228.2200000007</v>
      </c>
      <c r="N177" s="301">
        <f t="shared" ref="N177:P177" si="228">SUM(N178:N185)</f>
        <v>5000674.45</v>
      </c>
      <c r="O177" s="301">
        <f t="shared" si="228"/>
        <v>7724312.6399999997</v>
      </c>
      <c r="P177" s="302">
        <f t="shared" si="228"/>
        <v>11680182.189999999</v>
      </c>
      <c r="Q177" s="284"/>
      <c r="R177" s="303"/>
      <c r="S177" s="303"/>
      <c r="T177" s="421"/>
      <c r="U177" s="421"/>
      <c r="V177" s="421"/>
      <c r="W177" s="421"/>
      <c r="X177" s="223"/>
      <c r="Y177" s="189"/>
      <c r="Z177" s="223"/>
    </row>
    <row r="178" spans="2:26" s="224" customFormat="1" x14ac:dyDescent="0.2">
      <c r="B178" s="304"/>
      <c r="C178" s="284"/>
      <c r="D178" s="284"/>
      <c r="E178" s="297"/>
      <c r="F178" s="284"/>
      <c r="G178" s="284"/>
      <c r="H178" s="284"/>
      <c r="I178" s="284"/>
      <c r="J178" s="305" t="s">
        <v>700</v>
      </c>
      <c r="K178" s="299"/>
      <c r="L178" s="306">
        <f t="shared" si="227"/>
        <v>0</v>
      </c>
      <c r="M178" s="307"/>
      <c r="N178" s="307"/>
      <c r="O178" s="307"/>
      <c r="P178" s="308"/>
      <c r="Q178" s="284"/>
      <c r="R178" s="283"/>
      <c r="S178" s="283"/>
      <c r="T178" s="422"/>
      <c r="U178" s="422"/>
      <c r="V178" s="422"/>
      <c r="W178" s="422"/>
      <c r="X178" s="223"/>
      <c r="Y178" s="189"/>
      <c r="Z178" s="223"/>
    </row>
    <row r="179" spans="2:26" s="224" customFormat="1" x14ac:dyDescent="0.2">
      <c r="B179" s="304"/>
      <c r="C179" s="284"/>
      <c r="D179" s="284"/>
      <c r="E179" s="297"/>
      <c r="F179" s="284"/>
      <c r="G179" s="284"/>
      <c r="H179" s="284"/>
      <c r="I179" s="284"/>
      <c r="J179" s="305" t="s">
        <v>701</v>
      </c>
      <c r="K179" s="299"/>
      <c r="L179" s="306">
        <f t="shared" si="227"/>
        <v>0</v>
      </c>
      <c r="M179" s="307"/>
      <c r="N179" s="307"/>
      <c r="O179" s="307"/>
      <c r="P179" s="308"/>
      <c r="Q179" s="284"/>
      <c r="R179" s="283"/>
      <c r="S179" s="283"/>
      <c r="T179" s="422"/>
      <c r="U179" s="422"/>
      <c r="V179" s="422"/>
      <c r="W179" s="422"/>
      <c r="X179" s="223"/>
      <c r="Y179" s="189"/>
      <c r="Z179" s="223"/>
    </row>
    <row r="180" spans="2:26" s="224" customFormat="1" x14ac:dyDescent="0.2">
      <c r="B180" s="304"/>
      <c r="C180" s="284"/>
      <c r="D180" s="284"/>
      <c r="E180" s="297"/>
      <c r="F180" s="284"/>
      <c r="G180" s="284"/>
      <c r="H180" s="284"/>
      <c r="I180" s="284"/>
      <c r="J180" s="305" t="s">
        <v>702</v>
      </c>
      <c r="K180" s="299"/>
      <c r="L180" s="306">
        <f t="shared" si="227"/>
        <v>32971397.5</v>
      </c>
      <c r="M180" s="307">
        <v>8566228.2200000007</v>
      </c>
      <c r="N180" s="307">
        <v>5000674.45</v>
      </c>
      <c r="O180" s="307">
        <v>7724312.6399999997</v>
      </c>
      <c r="P180" s="308">
        <v>11680182.189999999</v>
      </c>
      <c r="Q180" s="284"/>
      <c r="R180" s="283"/>
      <c r="S180" s="283"/>
      <c r="T180" s="422"/>
      <c r="U180" s="422"/>
      <c r="V180" s="422"/>
      <c r="W180" s="422"/>
      <c r="X180" s="223"/>
      <c r="Y180" s="189"/>
      <c r="Z180" s="223"/>
    </row>
    <row r="181" spans="2:26" s="224" customFormat="1" x14ac:dyDescent="0.2">
      <c r="B181" s="304"/>
      <c r="C181" s="284"/>
      <c r="D181" s="284"/>
      <c r="E181" s="297"/>
      <c r="F181" s="284"/>
      <c r="G181" s="284"/>
      <c r="H181" s="284"/>
      <c r="I181" s="284"/>
      <c r="J181" s="305" t="s">
        <v>703</v>
      </c>
      <c r="K181" s="299"/>
      <c r="L181" s="306">
        <f t="shared" si="227"/>
        <v>0</v>
      </c>
      <c r="M181" s="307"/>
      <c r="N181" s="307"/>
      <c r="O181" s="307"/>
      <c r="P181" s="308"/>
      <c r="Q181" s="284"/>
      <c r="R181" s="283"/>
      <c r="S181" s="283"/>
      <c r="T181" s="422"/>
      <c r="U181" s="422"/>
      <c r="V181" s="422"/>
      <c r="W181" s="422"/>
      <c r="X181" s="223"/>
      <c r="Y181" s="189"/>
      <c r="Z181" s="223"/>
    </row>
    <row r="182" spans="2:26" s="224" customFormat="1" x14ac:dyDescent="0.2">
      <c r="B182" s="304"/>
      <c r="C182" s="284"/>
      <c r="D182" s="284"/>
      <c r="E182" s="297"/>
      <c r="F182" s="284"/>
      <c r="G182" s="284"/>
      <c r="H182" s="284"/>
      <c r="I182" s="284"/>
      <c r="J182" s="305" t="s">
        <v>704</v>
      </c>
      <c r="K182" s="299"/>
      <c r="L182" s="306">
        <f t="shared" si="227"/>
        <v>0</v>
      </c>
      <c r="M182" s="307"/>
      <c r="N182" s="307"/>
      <c r="O182" s="307"/>
      <c r="P182" s="308"/>
      <c r="Q182" s="284"/>
      <c r="R182" s="283"/>
      <c r="S182" s="283"/>
      <c r="T182" s="422"/>
      <c r="U182" s="422"/>
      <c r="V182" s="422"/>
      <c r="W182" s="422"/>
      <c r="X182" s="223"/>
      <c r="Y182" s="189"/>
      <c r="Z182" s="223"/>
    </row>
    <row r="183" spans="2:26" s="224" customFormat="1" x14ac:dyDescent="0.2">
      <c r="B183" s="304"/>
      <c r="C183" s="284"/>
      <c r="D183" s="284"/>
      <c r="E183" s="297"/>
      <c r="F183" s="284"/>
      <c r="G183" s="284"/>
      <c r="H183" s="284"/>
      <c r="I183" s="284"/>
      <c r="J183" s="305" t="s">
        <v>705</v>
      </c>
      <c r="K183" s="299"/>
      <c r="L183" s="306">
        <f>SUM(M183:P183)</f>
        <v>0</v>
      </c>
      <c r="M183" s="307"/>
      <c r="N183" s="307"/>
      <c r="O183" s="307"/>
      <c r="P183" s="308"/>
      <c r="Q183" s="284"/>
      <c r="R183" s="283"/>
      <c r="S183" s="283"/>
      <c r="T183" s="422"/>
      <c r="U183" s="422"/>
      <c r="V183" s="422"/>
      <c r="W183" s="422"/>
      <c r="X183" s="223"/>
      <c r="Y183" s="189"/>
      <c r="Z183" s="223"/>
    </row>
    <row r="184" spans="2:26" s="224" customFormat="1" x14ac:dyDescent="0.2">
      <c r="B184" s="304"/>
      <c r="C184" s="284"/>
      <c r="D184" s="284"/>
      <c r="E184" s="297"/>
      <c r="F184" s="284"/>
      <c r="G184" s="284"/>
      <c r="H184" s="284"/>
      <c r="I184" s="284"/>
      <c r="J184" s="305" t="s">
        <v>706</v>
      </c>
      <c r="K184" s="299"/>
      <c r="L184" s="306">
        <f t="shared" ref="L184:L185" si="229">SUM(M184:P184)</f>
        <v>0</v>
      </c>
      <c r="M184" s="307"/>
      <c r="N184" s="307"/>
      <c r="O184" s="307"/>
      <c r="P184" s="308"/>
      <c r="Q184" s="284"/>
      <c r="R184" s="283"/>
      <c r="S184" s="283"/>
      <c r="T184" s="422"/>
      <c r="U184" s="422"/>
      <c r="V184" s="422"/>
      <c r="W184" s="422"/>
      <c r="X184" s="223"/>
      <c r="Y184" s="189"/>
      <c r="Z184" s="223"/>
    </row>
    <row r="185" spans="2:26" s="311" customFormat="1" ht="13.5" x14ac:dyDescent="0.2">
      <c r="B185" s="304"/>
      <c r="C185" s="312"/>
      <c r="D185" s="312"/>
      <c r="E185" s="297"/>
      <c r="F185" s="312"/>
      <c r="G185" s="312"/>
      <c r="H185" s="312"/>
      <c r="I185" s="312"/>
      <c r="J185" s="404" t="s">
        <v>719</v>
      </c>
      <c r="K185" s="313"/>
      <c r="L185" s="314">
        <f t="shared" si="229"/>
        <v>0</v>
      </c>
      <c r="M185" s="315"/>
      <c r="N185" s="315"/>
      <c r="O185" s="315"/>
      <c r="P185" s="316"/>
      <c r="Q185" s="312"/>
      <c r="R185" s="317"/>
      <c r="S185" s="317"/>
      <c r="T185" s="405"/>
      <c r="U185" s="405"/>
      <c r="V185" s="405"/>
      <c r="W185" s="405"/>
      <c r="X185" s="318"/>
      <c r="Y185" s="319"/>
      <c r="Z185" s="318"/>
    </row>
    <row r="186" spans="2:26" s="224" customFormat="1" x14ac:dyDescent="0.2">
      <c r="B186" s="304"/>
      <c r="C186" s="284"/>
      <c r="D186" s="284"/>
      <c r="E186" s="297"/>
      <c r="F186" s="284"/>
      <c r="G186" s="284"/>
      <c r="H186" s="284"/>
      <c r="I186" s="284"/>
      <c r="J186" s="298">
        <v>140</v>
      </c>
      <c r="K186" s="299"/>
      <c r="L186" s="306">
        <f t="shared" ref="L186:L193" si="230">SUM(M186:P186)</f>
        <v>904.75</v>
      </c>
      <c r="M186" s="301">
        <f>SUM(M187:M193)</f>
        <v>284.10000000000002</v>
      </c>
      <c r="N186" s="301">
        <f t="shared" ref="N186:P186" si="231">SUM(N187:N193)</f>
        <v>0</v>
      </c>
      <c r="O186" s="301">
        <f t="shared" si="231"/>
        <v>0</v>
      </c>
      <c r="P186" s="302">
        <f t="shared" si="231"/>
        <v>620.65</v>
      </c>
      <c r="Q186" s="284"/>
      <c r="R186" s="303"/>
      <c r="S186" s="303"/>
      <c r="T186" s="284"/>
      <c r="U186" s="284"/>
      <c r="V186" s="284"/>
      <c r="W186" s="367"/>
      <c r="X186" s="223"/>
      <c r="Y186" s="189"/>
      <c r="Z186" s="223"/>
    </row>
    <row r="187" spans="2:26" s="224" customFormat="1" x14ac:dyDescent="0.2">
      <c r="B187" s="304"/>
      <c r="C187" s="284"/>
      <c r="D187" s="284"/>
      <c r="E187" s="297"/>
      <c r="F187" s="284"/>
      <c r="G187" s="284"/>
      <c r="H187" s="284"/>
      <c r="I187" s="284"/>
      <c r="J187" s="305" t="s">
        <v>700</v>
      </c>
      <c r="K187" s="299"/>
      <c r="L187" s="306">
        <f t="shared" si="230"/>
        <v>0</v>
      </c>
      <c r="M187" s="307"/>
      <c r="N187" s="307"/>
      <c r="O187" s="307"/>
      <c r="P187" s="308"/>
      <c r="Q187" s="284"/>
      <c r="R187" s="283"/>
      <c r="S187" s="283"/>
      <c r="T187" s="275"/>
      <c r="U187" s="275"/>
      <c r="V187" s="275"/>
      <c r="W187" s="223"/>
      <c r="X187" s="223"/>
      <c r="Y187" s="189"/>
      <c r="Z187" s="223"/>
    </row>
    <row r="188" spans="2:26" s="224" customFormat="1" x14ac:dyDescent="0.2">
      <c r="B188" s="304"/>
      <c r="C188" s="284"/>
      <c r="D188" s="284"/>
      <c r="E188" s="297"/>
      <c r="F188" s="284"/>
      <c r="G188" s="284"/>
      <c r="H188" s="284"/>
      <c r="I188" s="284"/>
      <c r="J188" s="305" t="s">
        <v>701</v>
      </c>
      <c r="K188" s="299"/>
      <c r="L188" s="306">
        <f t="shared" si="230"/>
        <v>0</v>
      </c>
      <c r="M188" s="307"/>
      <c r="N188" s="307"/>
      <c r="O188" s="307"/>
      <c r="P188" s="308"/>
      <c r="Q188" s="284"/>
      <c r="R188" s="283"/>
      <c r="S188" s="283"/>
      <c r="T188" s="275"/>
      <c r="U188" s="275"/>
      <c r="V188" s="275"/>
      <c r="W188" s="223"/>
      <c r="X188" s="223"/>
      <c r="Y188" s="189"/>
      <c r="Z188" s="223"/>
    </row>
    <row r="189" spans="2:26" s="224" customFormat="1" x14ac:dyDescent="0.2">
      <c r="B189" s="304"/>
      <c r="C189" s="284"/>
      <c r="D189" s="284"/>
      <c r="E189" s="297"/>
      <c r="F189" s="284"/>
      <c r="G189" s="284"/>
      <c r="H189" s="284"/>
      <c r="I189" s="284"/>
      <c r="J189" s="305" t="s">
        <v>702</v>
      </c>
      <c r="K189" s="299"/>
      <c r="L189" s="306">
        <f t="shared" si="230"/>
        <v>904.75</v>
      </c>
      <c r="M189" s="307">
        <v>284.10000000000002</v>
      </c>
      <c r="N189" s="307">
        <v>0</v>
      </c>
      <c r="O189" s="307">
        <v>0</v>
      </c>
      <c r="P189" s="308">
        <v>620.65</v>
      </c>
      <c r="Q189" s="284"/>
      <c r="R189" s="283"/>
      <c r="S189" s="283"/>
      <c r="T189" s="275"/>
      <c r="U189" s="275"/>
      <c r="V189" s="275"/>
      <c r="W189" s="223"/>
      <c r="X189" s="223"/>
      <c r="Y189" s="189"/>
      <c r="Z189" s="223"/>
    </row>
    <row r="190" spans="2:26" s="224" customFormat="1" x14ac:dyDescent="0.2">
      <c r="B190" s="304"/>
      <c r="C190" s="284"/>
      <c r="D190" s="284"/>
      <c r="E190" s="297"/>
      <c r="F190" s="284"/>
      <c r="G190" s="284"/>
      <c r="H190" s="284"/>
      <c r="I190" s="284"/>
      <c r="J190" s="305" t="s">
        <v>703</v>
      </c>
      <c r="K190" s="299"/>
      <c r="L190" s="306">
        <f t="shared" si="230"/>
        <v>0</v>
      </c>
      <c r="M190" s="307"/>
      <c r="N190" s="307"/>
      <c r="O190" s="307"/>
      <c r="P190" s="308"/>
      <c r="Q190" s="284"/>
      <c r="R190" s="283"/>
      <c r="S190" s="283"/>
      <c r="T190" s="275"/>
      <c r="U190" s="275"/>
      <c r="V190" s="275"/>
      <c r="W190" s="223"/>
      <c r="X190" s="223"/>
      <c r="Y190" s="189"/>
      <c r="Z190" s="223"/>
    </row>
    <row r="191" spans="2:26" s="224" customFormat="1" x14ac:dyDescent="0.2">
      <c r="B191" s="304"/>
      <c r="C191" s="284"/>
      <c r="D191" s="284"/>
      <c r="E191" s="297"/>
      <c r="F191" s="284"/>
      <c r="G191" s="284"/>
      <c r="H191" s="284"/>
      <c r="I191" s="284"/>
      <c r="J191" s="305" t="s">
        <v>704</v>
      </c>
      <c r="K191" s="299"/>
      <c r="L191" s="306">
        <f t="shared" si="230"/>
        <v>0</v>
      </c>
      <c r="M191" s="307"/>
      <c r="N191" s="307"/>
      <c r="O191" s="307"/>
      <c r="P191" s="308"/>
      <c r="Q191" s="284"/>
      <c r="R191" s="283"/>
      <c r="S191" s="283"/>
      <c r="T191" s="275"/>
      <c r="U191" s="275"/>
      <c r="V191" s="275"/>
      <c r="W191" s="223"/>
      <c r="X191" s="223"/>
      <c r="Y191" s="189"/>
      <c r="Z191" s="223"/>
    </row>
    <row r="192" spans="2:26" s="224" customFormat="1" x14ac:dyDescent="0.2">
      <c r="B192" s="304"/>
      <c r="C192" s="284"/>
      <c r="D192" s="284"/>
      <c r="E192" s="297"/>
      <c r="F192" s="284"/>
      <c r="G192" s="284"/>
      <c r="H192" s="284"/>
      <c r="I192" s="284"/>
      <c r="J192" s="305" t="s">
        <v>705</v>
      </c>
      <c r="K192" s="299"/>
      <c r="L192" s="306">
        <f t="shared" si="230"/>
        <v>0</v>
      </c>
      <c r="M192" s="307"/>
      <c r="N192" s="307"/>
      <c r="O192" s="307"/>
      <c r="P192" s="308"/>
      <c r="Q192" s="284"/>
      <c r="R192" s="283"/>
      <c r="S192" s="283"/>
      <c r="T192" s="275"/>
      <c r="U192" s="275"/>
      <c r="V192" s="275"/>
      <c r="W192" s="223"/>
      <c r="X192" s="223"/>
      <c r="Y192" s="189"/>
      <c r="Z192" s="223"/>
    </row>
    <row r="193" spans="2:26" s="224" customFormat="1" x14ac:dyDescent="0.2">
      <c r="B193" s="304"/>
      <c r="C193" s="284"/>
      <c r="D193" s="284"/>
      <c r="E193" s="297"/>
      <c r="F193" s="284"/>
      <c r="G193" s="284"/>
      <c r="H193" s="284"/>
      <c r="I193" s="284"/>
      <c r="J193" s="305" t="s">
        <v>706</v>
      </c>
      <c r="K193" s="299"/>
      <c r="L193" s="306">
        <f t="shared" si="230"/>
        <v>0</v>
      </c>
      <c r="M193" s="307"/>
      <c r="N193" s="307"/>
      <c r="O193" s="307"/>
      <c r="P193" s="308"/>
      <c r="Q193" s="284"/>
      <c r="R193" s="283"/>
      <c r="S193" s="283"/>
      <c r="T193" s="275"/>
      <c r="U193" s="275"/>
      <c r="V193" s="275"/>
      <c r="W193" s="223"/>
      <c r="X193" s="223"/>
      <c r="Y193" s="189"/>
      <c r="Z193" s="223"/>
    </row>
    <row r="194" spans="2:26" s="224" customFormat="1" x14ac:dyDescent="0.2">
      <c r="B194" s="296"/>
      <c r="C194" s="284"/>
      <c r="D194" s="284"/>
      <c r="E194" s="297"/>
      <c r="F194" s="284"/>
      <c r="G194" s="284"/>
      <c r="H194" s="284"/>
      <c r="I194" s="284"/>
      <c r="J194" s="298">
        <v>150</v>
      </c>
      <c r="K194" s="299"/>
      <c r="L194" s="306">
        <f t="shared" ref="L194:L201" si="232">SUM(M194:P194)</f>
        <v>0</v>
      </c>
      <c r="M194" s="301">
        <f>SUM(M195:M201)</f>
        <v>0</v>
      </c>
      <c r="N194" s="301">
        <f t="shared" ref="N194:P194" si="233">SUM(N195:N201)</f>
        <v>0</v>
      </c>
      <c r="O194" s="301">
        <f t="shared" si="233"/>
        <v>0</v>
      </c>
      <c r="P194" s="302">
        <f t="shared" si="233"/>
        <v>0</v>
      </c>
      <c r="Q194" s="284"/>
      <c r="R194" s="303"/>
      <c r="S194" s="303"/>
      <c r="T194" s="275"/>
      <c r="U194" s="275"/>
      <c r="V194" s="275"/>
      <c r="W194" s="223"/>
      <c r="X194" s="223"/>
      <c r="Y194" s="189"/>
      <c r="Z194" s="223"/>
    </row>
    <row r="195" spans="2:26" s="224" customFormat="1" x14ac:dyDescent="0.2">
      <c r="B195" s="304"/>
      <c r="C195" s="284"/>
      <c r="D195" s="284"/>
      <c r="E195" s="297"/>
      <c r="F195" s="284"/>
      <c r="G195" s="284"/>
      <c r="H195" s="284"/>
      <c r="I195" s="284"/>
      <c r="J195" s="305" t="s">
        <v>700</v>
      </c>
      <c r="K195" s="299"/>
      <c r="L195" s="306">
        <f t="shared" si="232"/>
        <v>0</v>
      </c>
      <c r="M195" s="307"/>
      <c r="N195" s="307"/>
      <c r="O195" s="307"/>
      <c r="P195" s="308"/>
      <c r="Q195" s="284"/>
      <c r="R195" s="283"/>
      <c r="S195" s="283"/>
      <c r="T195" s="275"/>
      <c r="U195" s="275"/>
      <c r="V195" s="275"/>
      <c r="W195" s="223"/>
      <c r="X195" s="223"/>
      <c r="Y195" s="189"/>
      <c r="Z195" s="223"/>
    </row>
    <row r="196" spans="2:26" s="224" customFormat="1" x14ac:dyDescent="0.2">
      <c r="B196" s="304"/>
      <c r="C196" s="284"/>
      <c r="D196" s="284"/>
      <c r="E196" s="297"/>
      <c r="F196" s="284"/>
      <c r="G196" s="284"/>
      <c r="H196" s="284"/>
      <c r="I196" s="284"/>
      <c r="J196" s="305" t="s">
        <v>701</v>
      </c>
      <c r="K196" s="299"/>
      <c r="L196" s="306">
        <f t="shared" si="232"/>
        <v>0</v>
      </c>
      <c r="M196" s="307"/>
      <c r="N196" s="307"/>
      <c r="O196" s="307"/>
      <c r="P196" s="308"/>
      <c r="Q196" s="284"/>
      <c r="R196" s="283"/>
      <c r="S196" s="283"/>
      <c r="T196" s="275"/>
      <c r="U196" s="275"/>
      <c r="V196" s="275"/>
      <c r="W196" s="223"/>
      <c r="X196" s="223"/>
      <c r="Y196" s="189"/>
      <c r="Z196" s="223"/>
    </row>
    <row r="197" spans="2:26" s="224" customFormat="1" x14ac:dyDescent="0.2">
      <c r="B197" s="304"/>
      <c r="C197" s="284"/>
      <c r="D197" s="284"/>
      <c r="E197" s="297"/>
      <c r="F197" s="284"/>
      <c r="G197" s="284"/>
      <c r="H197" s="284"/>
      <c r="I197" s="284"/>
      <c r="J197" s="305" t="s">
        <v>702</v>
      </c>
      <c r="K197" s="299"/>
      <c r="L197" s="306">
        <f t="shared" si="232"/>
        <v>0</v>
      </c>
      <c r="M197" s="307">
        <v>0</v>
      </c>
      <c r="N197" s="307">
        <v>0</v>
      </c>
      <c r="O197" s="307">
        <v>0</v>
      </c>
      <c r="P197" s="308">
        <v>0</v>
      </c>
      <c r="Q197" s="284"/>
      <c r="R197" s="283"/>
      <c r="S197" s="283"/>
      <c r="T197" s="275"/>
      <c r="U197" s="275"/>
      <c r="V197" s="275"/>
      <c r="W197" s="223"/>
      <c r="X197" s="223"/>
      <c r="Y197" s="189"/>
      <c r="Z197" s="223"/>
    </row>
    <row r="198" spans="2:26" s="224" customFormat="1" x14ac:dyDescent="0.2">
      <c r="B198" s="304"/>
      <c r="C198" s="284"/>
      <c r="D198" s="284"/>
      <c r="E198" s="297"/>
      <c r="F198" s="284"/>
      <c r="G198" s="284"/>
      <c r="H198" s="284"/>
      <c r="I198" s="284"/>
      <c r="J198" s="305" t="s">
        <v>703</v>
      </c>
      <c r="K198" s="299"/>
      <c r="L198" s="306">
        <f t="shared" si="232"/>
        <v>0</v>
      </c>
      <c r="M198" s="307"/>
      <c r="N198" s="307"/>
      <c r="O198" s="307"/>
      <c r="P198" s="308"/>
      <c r="Q198" s="284"/>
      <c r="R198" s="283"/>
      <c r="S198" s="283"/>
      <c r="T198" s="275"/>
      <c r="U198" s="275"/>
      <c r="V198" s="275"/>
      <c r="W198" s="223"/>
      <c r="X198" s="223"/>
      <c r="Y198" s="189"/>
      <c r="Z198" s="223"/>
    </row>
    <row r="199" spans="2:26" s="224" customFormat="1" x14ac:dyDescent="0.2">
      <c r="B199" s="304"/>
      <c r="C199" s="284"/>
      <c r="D199" s="284"/>
      <c r="E199" s="297"/>
      <c r="F199" s="284"/>
      <c r="G199" s="284"/>
      <c r="H199" s="284"/>
      <c r="I199" s="284"/>
      <c r="J199" s="305" t="s">
        <v>704</v>
      </c>
      <c r="K199" s="299"/>
      <c r="L199" s="306">
        <f t="shared" si="232"/>
        <v>0</v>
      </c>
      <c r="M199" s="307"/>
      <c r="N199" s="307"/>
      <c r="O199" s="307"/>
      <c r="P199" s="308"/>
      <c r="Q199" s="284"/>
      <c r="R199" s="283"/>
      <c r="S199" s="283"/>
      <c r="T199" s="275"/>
      <c r="U199" s="275"/>
      <c r="V199" s="275"/>
      <c r="W199" s="223"/>
      <c r="X199" s="223"/>
      <c r="Y199" s="189"/>
      <c r="Z199" s="223"/>
    </row>
    <row r="200" spans="2:26" s="224" customFormat="1" x14ac:dyDescent="0.2">
      <c r="B200" s="304"/>
      <c r="C200" s="284"/>
      <c r="D200" s="284"/>
      <c r="E200" s="297"/>
      <c r="F200" s="284"/>
      <c r="G200" s="284"/>
      <c r="H200" s="284"/>
      <c r="I200" s="284"/>
      <c r="J200" s="305" t="s">
        <v>705</v>
      </c>
      <c r="K200" s="299"/>
      <c r="L200" s="306">
        <f t="shared" si="232"/>
        <v>0</v>
      </c>
      <c r="M200" s="307"/>
      <c r="N200" s="307"/>
      <c r="O200" s="307"/>
      <c r="P200" s="308"/>
      <c r="Q200" s="284"/>
      <c r="R200" s="283"/>
      <c r="S200" s="283"/>
      <c r="T200" s="275"/>
      <c r="U200" s="275"/>
      <c r="V200" s="275"/>
      <c r="W200" s="223"/>
      <c r="X200" s="223"/>
      <c r="Y200" s="189"/>
      <c r="Z200" s="223"/>
    </row>
    <row r="201" spans="2:26" s="224" customFormat="1" x14ac:dyDescent="0.2">
      <c r="B201" s="304"/>
      <c r="C201" s="284"/>
      <c r="D201" s="284"/>
      <c r="E201" s="297"/>
      <c r="F201" s="284"/>
      <c r="G201" s="284"/>
      <c r="H201" s="284"/>
      <c r="I201" s="284"/>
      <c r="J201" s="305" t="s">
        <v>706</v>
      </c>
      <c r="K201" s="299"/>
      <c r="L201" s="306">
        <f t="shared" si="232"/>
        <v>0</v>
      </c>
      <c r="M201" s="307"/>
      <c r="N201" s="307"/>
      <c r="O201" s="307"/>
      <c r="P201" s="308"/>
      <c r="Q201" s="284"/>
      <c r="R201" s="283"/>
      <c r="S201" s="283"/>
      <c r="T201" s="275"/>
      <c r="U201" s="275"/>
      <c r="V201" s="275"/>
      <c r="W201" s="223"/>
      <c r="X201" s="223"/>
      <c r="Y201" s="189"/>
      <c r="Z201" s="223"/>
    </row>
    <row r="202" spans="2:26" s="224" customFormat="1" x14ac:dyDescent="0.2">
      <c r="B202" s="296"/>
      <c r="C202" s="284"/>
      <c r="D202" s="284"/>
      <c r="E202" s="297"/>
      <c r="F202" s="284"/>
      <c r="G202" s="284"/>
      <c r="H202" s="284"/>
      <c r="I202" s="284"/>
      <c r="J202" s="298">
        <v>180</v>
      </c>
      <c r="K202" s="299"/>
      <c r="L202" s="306">
        <f t="shared" si="227"/>
        <v>0</v>
      </c>
      <c r="M202" s="301">
        <f>SUM(M203:M209)</f>
        <v>0</v>
      </c>
      <c r="N202" s="301">
        <f t="shared" ref="N202:P202" si="234">SUM(N203:N209)</f>
        <v>0</v>
      </c>
      <c r="O202" s="301">
        <f t="shared" si="234"/>
        <v>0</v>
      </c>
      <c r="P202" s="302">
        <f t="shared" si="234"/>
        <v>0</v>
      </c>
      <c r="Q202" s="284"/>
      <c r="R202" s="303"/>
      <c r="S202" s="303"/>
      <c r="T202" s="275"/>
      <c r="U202" s="275"/>
      <c r="V202" s="275"/>
      <c r="W202" s="223"/>
      <c r="X202" s="223"/>
      <c r="Y202" s="189"/>
      <c r="Z202" s="223"/>
    </row>
    <row r="203" spans="2:26" s="224" customFormat="1" x14ac:dyDescent="0.2">
      <c r="B203" s="304"/>
      <c r="C203" s="284"/>
      <c r="D203" s="284"/>
      <c r="E203" s="297"/>
      <c r="F203" s="284"/>
      <c r="G203" s="284"/>
      <c r="H203" s="284"/>
      <c r="I203" s="284"/>
      <c r="J203" s="305" t="s">
        <v>700</v>
      </c>
      <c r="K203" s="299"/>
      <c r="L203" s="306">
        <f t="shared" si="227"/>
        <v>0</v>
      </c>
      <c r="M203" s="307"/>
      <c r="N203" s="307"/>
      <c r="O203" s="307"/>
      <c r="P203" s="308"/>
      <c r="Q203" s="284"/>
      <c r="R203" s="283"/>
      <c r="S203" s="283"/>
      <c r="T203" s="275"/>
      <c r="U203" s="275"/>
      <c r="V203" s="275"/>
      <c r="W203" s="223"/>
      <c r="X203" s="223"/>
      <c r="Y203" s="189"/>
      <c r="Z203" s="223"/>
    </row>
    <row r="204" spans="2:26" s="224" customFormat="1" x14ac:dyDescent="0.2">
      <c r="B204" s="304"/>
      <c r="C204" s="284"/>
      <c r="D204" s="284"/>
      <c r="E204" s="297"/>
      <c r="F204" s="284"/>
      <c r="G204" s="284"/>
      <c r="H204" s="284"/>
      <c r="I204" s="284"/>
      <c r="J204" s="305" t="s">
        <v>701</v>
      </c>
      <c r="K204" s="299"/>
      <c r="L204" s="306">
        <f t="shared" si="227"/>
        <v>0</v>
      </c>
      <c r="M204" s="307"/>
      <c r="N204" s="307"/>
      <c r="O204" s="307"/>
      <c r="P204" s="308"/>
      <c r="Q204" s="284"/>
      <c r="R204" s="283"/>
      <c r="S204" s="283"/>
      <c r="T204" s="275"/>
      <c r="U204" s="275"/>
      <c r="V204" s="275"/>
      <c r="W204" s="223"/>
      <c r="X204" s="223"/>
      <c r="Y204" s="189"/>
      <c r="Z204" s="223"/>
    </row>
    <row r="205" spans="2:26" s="224" customFormat="1" x14ac:dyDescent="0.2">
      <c r="B205" s="304"/>
      <c r="C205" s="284"/>
      <c r="D205" s="284"/>
      <c r="E205" s="297"/>
      <c r="F205" s="284"/>
      <c r="G205" s="284"/>
      <c r="H205" s="284"/>
      <c r="I205" s="284"/>
      <c r="J205" s="305" t="s">
        <v>702</v>
      </c>
      <c r="K205" s="299"/>
      <c r="L205" s="306">
        <f t="shared" si="227"/>
        <v>0</v>
      </c>
      <c r="M205" s="307">
        <v>0</v>
      </c>
      <c r="N205" s="307">
        <v>0</v>
      </c>
      <c r="O205" s="307">
        <v>0</v>
      </c>
      <c r="P205" s="308">
        <v>0</v>
      </c>
      <c r="Q205" s="284"/>
      <c r="R205" s="283"/>
      <c r="S205" s="283"/>
      <c r="T205" s="275"/>
      <c r="U205" s="275"/>
      <c r="V205" s="275"/>
      <c r="W205" s="223"/>
      <c r="X205" s="223"/>
      <c r="Y205" s="189"/>
      <c r="Z205" s="223"/>
    </row>
    <row r="206" spans="2:26" s="224" customFormat="1" x14ac:dyDescent="0.2">
      <c r="B206" s="304"/>
      <c r="C206" s="284"/>
      <c r="D206" s="284"/>
      <c r="E206" s="297"/>
      <c r="F206" s="284"/>
      <c r="G206" s="284"/>
      <c r="H206" s="284"/>
      <c r="I206" s="284"/>
      <c r="J206" s="305" t="s">
        <v>703</v>
      </c>
      <c r="K206" s="299"/>
      <c r="L206" s="306">
        <f t="shared" si="227"/>
        <v>0</v>
      </c>
      <c r="M206" s="307"/>
      <c r="N206" s="307"/>
      <c r="O206" s="307"/>
      <c r="P206" s="308"/>
      <c r="Q206" s="284"/>
      <c r="R206" s="283"/>
      <c r="S206" s="283"/>
      <c r="T206" s="275"/>
      <c r="U206" s="275"/>
      <c r="V206" s="275"/>
      <c r="W206" s="223"/>
      <c r="X206" s="223"/>
      <c r="Y206" s="189"/>
      <c r="Z206" s="223"/>
    </row>
    <row r="207" spans="2:26" s="224" customFormat="1" x14ac:dyDescent="0.2">
      <c r="B207" s="304"/>
      <c r="C207" s="284"/>
      <c r="D207" s="284"/>
      <c r="E207" s="297"/>
      <c r="F207" s="284"/>
      <c r="G207" s="284"/>
      <c r="H207" s="284"/>
      <c r="I207" s="284"/>
      <c r="J207" s="305" t="s">
        <v>704</v>
      </c>
      <c r="K207" s="299"/>
      <c r="L207" s="306">
        <f t="shared" si="227"/>
        <v>0</v>
      </c>
      <c r="M207" s="307"/>
      <c r="N207" s="307"/>
      <c r="O207" s="307"/>
      <c r="P207" s="308"/>
      <c r="Q207" s="284"/>
      <c r="R207" s="283"/>
      <c r="S207" s="283"/>
      <c r="T207" s="275"/>
      <c r="U207" s="275"/>
      <c r="V207" s="275"/>
      <c r="W207" s="223"/>
      <c r="X207" s="223"/>
      <c r="Y207" s="189"/>
      <c r="Z207" s="223"/>
    </row>
    <row r="208" spans="2:26" s="224" customFormat="1" x14ac:dyDescent="0.2">
      <c r="B208" s="304"/>
      <c r="C208" s="284"/>
      <c r="D208" s="284"/>
      <c r="E208" s="297"/>
      <c r="F208" s="284"/>
      <c r="G208" s="284"/>
      <c r="H208" s="284"/>
      <c r="I208" s="284"/>
      <c r="J208" s="305" t="s">
        <v>705</v>
      </c>
      <c r="K208" s="299"/>
      <c r="L208" s="306">
        <f t="shared" si="227"/>
        <v>0</v>
      </c>
      <c r="M208" s="307"/>
      <c r="N208" s="307"/>
      <c r="O208" s="307"/>
      <c r="P208" s="308"/>
      <c r="Q208" s="284"/>
      <c r="R208" s="283"/>
      <c r="S208" s="283"/>
      <c r="T208" s="275"/>
      <c r="U208" s="275"/>
      <c r="V208" s="275"/>
      <c r="W208" s="223"/>
      <c r="X208" s="223"/>
      <c r="Y208" s="189"/>
      <c r="Z208" s="223"/>
    </row>
    <row r="209" spans="2:26" s="224" customFormat="1" x14ac:dyDescent="0.2">
      <c r="B209" s="304"/>
      <c r="C209" s="284"/>
      <c r="D209" s="284"/>
      <c r="E209" s="297"/>
      <c r="F209" s="284"/>
      <c r="G209" s="284"/>
      <c r="H209" s="284"/>
      <c r="I209" s="284"/>
      <c r="J209" s="305" t="s">
        <v>706</v>
      </c>
      <c r="K209" s="299"/>
      <c r="L209" s="306">
        <f t="shared" si="227"/>
        <v>0</v>
      </c>
      <c r="M209" s="307"/>
      <c r="N209" s="307"/>
      <c r="O209" s="307"/>
      <c r="P209" s="308"/>
      <c r="Q209" s="284"/>
      <c r="R209" s="283"/>
      <c r="S209" s="283"/>
      <c r="T209" s="275"/>
      <c r="U209" s="275"/>
      <c r="V209" s="275"/>
      <c r="W209" s="223"/>
      <c r="X209" s="223"/>
      <c r="Y209" s="189"/>
      <c r="Z209" s="223"/>
    </row>
    <row r="210" spans="2:26" s="189" customFormat="1" x14ac:dyDescent="0.2">
      <c r="B210" s="320"/>
      <c r="C210" s="321"/>
      <c r="D210" s="321"/>
      <c r="E210" s="322"/>
      <c r="F210" s="321"/>
      <c r="G210" s="321"/>
      <c r="H210" s="321"/>
      <c r="I210" s="321"/>
      <c r="J210" s="298">
        <v>410</v>
      </c>
      <c r="K210" s="323"/>
      <c r="L210" s="306">
        <f t="shared" si="227"/>
        <v>0</v>
      </c>
      <c r="M210" s="324">
        <f>SUM(M211:M217)</f>
        <v>0</v>
      </c>
      <c r="N210" s="324">
        <f t="shared" ref="N210:P210" si="235">SUM(N211:N217)</f>
        <v>0</v>
      </c>
      <c r="O210" s="324">
        <f t="shared" si="235"/>
        <v>0</v>
      </c>
      <c r="P210" s="325">
        <f t="shared" si="235"/>
        <v>0</v>
      </c>
      <c r="Q210" s="321"/>
      <c r="R210" s="326"/>
      <c r="S210" s="303"/>
      <c r="T210" s="273"/>
      <c r="U210" s="282"/>
      <c r="V210" s="282"/>
      <c r="W210" s="188"/>
      <c r="X210" s="188"/>
      <c r="Z210" s="188"/>
    </row>
    <row r="211" spans="2:26" s="224" customFormat="1" x14ac:dyDescent="0.2">
      <c r="B211" s="327"/>
      <c r="C211" s="284"/>
      <c r="D211" s="284"/>
      <c r="E211" s="297"/>
      <c r="F211" s="284"/>
      <c r="G211" s="284"/>
      <c r="H211" s="284"/>
      <c r="I211" s="284"/>
      <c r="J211" s="305" t="s">
        <v>700</v>
      </c>
      <c r="K211" s="272"/>
      <c r="L211" s="306">
        <f t="shared" ref="L211:L217" si="236">SUM(M211:P211)</f>
        <v>0</v>
      </c>
      <c r="M211" s="307"/>
      <c r="N211" s="307"/>
      <c r="O211" s="307"/>
      <c r="P211" s="308"/>
      <c r="Q211" s="284"/>
      <c r="R211" s="283"/>
      <c r="S211" s="283"/>
      <c r="T211" s="276"/>
      <c r="U211" s="275"/>
      <c r="V211" s="275"/>
      <c r="W211" s="223"/>
      <c r="X211" s="223"/>
      <c r="Y211" s="189"/>
      <c r="Z211" s="223"/>
    </row>
    <row r="212" spans="2:26" s="224" customFormat="1" x14ac:dyDescent="0.2">
      <c r="B212" s="327"/>
      <c r="C212" s="284"/>
      <c r="D212" s="284"/>
      <c r="E212" s="297"/>
      <c r="F212" s="284"/>
      <c r="G212" s="284"/>
      <c r="H212" s="284"/>
      <c r="I212" s="284"/>
      <c r="J212" s="305" t="s">
        <v>701</v>
      </c>
      <c r="K212" s="272"/>
      <c r="L212" s="306">
        <f t="shared" si="236"/>
        <v>0</v>
      </c>
      <c r="M212" s="307"/>
      <c r="N212" s="307"/>
      <c r="O212" s="307"/>
      <c r="P212" s="308"/>
      <c r="Q212" s="284"/>
      <c r="R212" s="283"/>
      <c r="S212" s="283"/>
      <c r="T212" s="276"/>
      <c r="U212" s="275"/>
      <c r="V212" s="275"/>
      <c r="W212" s="223"/>
      <c r="X212" s="223"/>
      <c r="Y212" s="189"/>
      <c r="Z212" s="223"/>
    </row>
    <row r="213" spans="2:26" s="224" customFormat="1" x14ac:dyDescent="0.2">
      <c r="B213" s="327"/>
      <c r="C213" s="284"/>
      <c r="D213" s="284"/>
      <c r="E213" s="297"/>
      <c r="F213" s="284"/>
      <c r="G213" s="284"/>
      <c r="H213" s="284"/>
      <c r="I213" s="284"/>
      <c r="J213" s="305" t="s">
        <v>702</v>
      </c>
      <c r="K213" s="272"/>
      <c r="L213" s="306">
        <f t="shared" si="236"/>
        <v>0</v>
      </c>
      <c r="M213" s="307">
        <v>0</v>
      </c>
      <c r="N213" s="307">
        <v>0</v>
      </c>
      <c r="O213" s="307">
        <v>0</v>
      </c>
      <c r="P213" s="308">
        <v>0</v>
      </c>
      <c r="Q213" s="284"/>
      <c r="R213" s="283"/>
      <c r="S213" s="283"/>
      <c r="T213" s="276"/>
      <c r="U213" s="275"/>
      <c r="V213" s="275"/>
      <c r="W213" s="223"/>
      <c r="X213" s="223"/>
      <c r="Y213" s="189"/>
      <c r="Z213" s="223"/>
    </row>
    <row r="214" spans="2:26" s="224" customFormat="1" x14ac:dyDescent="0.2">
      <c r="B214" s="327"/>
      <c r="C214" s="284"/>
      <c r="D214" s="284"/>
      <c r="E214" s="297"/>
      <c r="F214" s="284"/>
      <c r="G214" s="284"/>
      <c r="H214" s="284"/>
      <c r="I214" s="284"/>
      <c r="J214" s="305" t="s">
        <v>703</v>
      </c>
      <c r="K214" s="272"/>
      <c r="L214" s="306">
        <f t="shared" si="236"/>
        <v>0</v>
      </c>
      <c r="M214" s="307"/>
      <c r="N214" s="307"/>
      <c r="O214" s="307"/>
      <c r="P214" s="308"/>
      <c r="Q214" s="284"/>
      <c r="R214" s="283"/>
      <c r="S214" s="283"/>
      <c r="T214" s="276"/>
      <c r="U214" s="275"/>
      <c r="V214" s="275"/>
      <c r="W214" s="223"/>
      <c r="X214" s="223"/>
      <c r="Y214" s="189"/>
      <c r="Z214" s="223"/>
    </row>
    <row r="215" spans="2:26" s="224" customFormat="1" x14ac:dyDescent="0.2">
      <c r="B215" s="327"/>
      <c r="C215" s="284"/>
      <c r="D215" s="284"/>
      <c r="E215" s="297"/>
      <c r="F215" s="284"/>
      <c r="G215" s="284"/>
      <c r="H215" s="284"/>
      <c r="I215" s="284"/>
      <c r="J215" s="305" t="s">
        <v>704</v>
      </c>
      <c r="K215" s="272"/>
      <c r="L215" s="306">
        <f t="shared" si="236"/>
        <v>0</v>
      </c>
      <c r="M215" s="307"/>
      <c r="N215" s="307"/>
      <c r="O215" s="307"/>
      <c r="P215" s="308"/>
      <c r="Q215" s="284"/>
      <c r="R215" s="283"/>
      <c r="S215" s="283"/>
      <c r="T215" s="276"/>
      <c r="U215" s="275"/>
      <c r="V215" s="275"/>
      <c r="W215" s="223"/>
      <c r="X215" s="223"/>
      <c r="Y215" s="189"/>
      <c r="Z215" s="223"/>
    </row>
    <row r="216" spans="2:26" s="224" customFormat="1" x14ac:dyDescent="0.2">
      <c r="B216" s="327"/>
      <c r="C216" s="284"/>
      <c r="D216" s="284"/>
      <c r="E216" s="297"/>
      <c r="F216" s="284"/>
      <c r="G216" s="284"/>
      <c r="H216" s="284"/>
      <c r="I216" s="284"/>
      <c r="J216" s="305" t="s">
        <v>705</v>
      </c>
      <c r="K216" s="272"/>
      <c r="L216" s="306">
        <f t="shared" si="236"/>
        <v>0</v>
      </c>
      <c r="M216" s="307"/>
      <c r="N216" s="307"/>
      <c r="O216" s="307"/>
      <c r="P216" s="308"/>
      <c r="Q216" s="284"/>
      <c r="R216" s="283"/>
      <c r="S216" s="283"/>
      <c r="T216" s="276"/>
      <c r="U216" s="275"/>
      <c r="V216" s="275"/>
      <c r="W216" s="223"/>
      <c r="X216" s="223"/>
      <c r="Y216" s="189"/>
      <c r="Z216" s="223"/>
    </row>
    <row r="217" spans="2:26" s="224" customFormat="1" x14ac:dyDescent="0.2">
      <c r="B217" s="327"/>
      <c r="C217" s="284"/>
      <c r="D217" s="284"/>
      <c r="E217" s="297"/>
      <c r="F217" s="284"/>
      <c r="G217" s="284"/>
      <c r="H217" s="284"/>
      <c r="I217" s="284"/>
      <c r="J217" s="305" t="s">
        <v>706</v>
      </c>
      <c r="K217" s="272"/>
      <c r="L217" s="306">
        <f t="shared" si="236"/>
        <v>0</v>
      </c>
      <c r="M217" s="307"/>
      <c r="N217" s="307"/>
      <c r="O217" s="307"/>
      <c r="P217" s="308"/>
      <c r="Q217" s="284"/>
      <c r="R217" s="283"/>
      <c r="S217" s="283"/>
      <c r="T217" s="276"/>
      <c r="U217" s="275"/>
      <c r="V217" s="275"/>
      <c r="W217" s="223"/>
      <c r="X217" s="223"/>
      <c r="Y217" s="189"/>
      <c r="Z217" s="223"/>
    </row>
    <row r="218" spans="2:26" s="189" customFormat="1" x14ac:dyDescent="0.2">
      <c r="B218" s="320"/>
      <c r="C218" s="321"/>
      <c r="D218" s="321"/>
      <c r="E218" s="322"/>
      <c r="F218" s="321"/>
      <c r="G218" s="321"/>
      <c r="H218" s="321"/>
      <c r="I218" s="321"/>
      <c r="J218" s="298">
        <v>440</v>
      </c>
      <c r="K218" s="323"/>
      <c r="L218" s="306">
        <f t="shared" ref="L218" si="237">SUM(M218:P218)</f>
        <v>0</v>
      </c>
      <c r="M218" s="324">
        <f>SUM(M219:M225)</f>
        <v>0</v>
      </c>
      <c r="N218" s="324">
        <f t="shared" ref="N218:P218" si="238">SUM(N219:N225)</f>
        <v>0</v>
      </c>
      <c r="O218" s="324">
        <f t="shared" si="238"/>
        <v>0</v>
      </c>
      <c r="P218" s="325">
        <f t="shared" si="238"/>
        <v>0</v>
      </c>
      <c r="Q218" s="321"/>
      <c r="R218" s="326"/>
      <c r="S218" s="303"/>
      <c r="T218" s="273"/>
      <c r="U218" s="282"/>
      <c r="V218" s="282"/>
      <c r="W218" s="188"/>
      <c r="X218" s="188"/>
      <c r="Z218" s="188"/>
    </row>
    <row r="219" spans="2:26" s="224" customFormat="1" x14ac:dyDescent="0.2">
      <c r="B219" s="327"/>
      <c r="C219" s="284"/>
      <c r="D219" s="284"/>
      <c r="E219" s="297"/>
      <c r="F219" s="284"/>
      <c r="G219" s="284"/>
      <c r="H219" s="284"/>
      <c r="I219" s="284"/>
      <c r="J219" s="305" t="s">
        <v>700</v>
      </c>
      <c r="K219" s="272"/>
      <c r="L219" s="306">
        <f t="shared" si="227"/>
        <v>0</v>
      </c>
      <c r="M219" s="307"/>
      <c r="N219" s="307"/>
      <c r="O219" s="307"/>
      <c r="P219" s="308"/>
      <c r="Q219" s="284"/>
      <c r="R219" s="283"/>
      <c r="S219" s="283"/>
      <c r="T219" s="276"/>
      <c r="U219" s="275"/>
      <c r="V219" s="275"/>
      <c r="W219" s="223"/>
      <c r="X219" s="223"/>
      <c r="Y219" s="189"/>
      <c r="Z219" s="223"/>
    </row>
    <row r="220" spans="2:26" s="224" customFormat="1" x14ac:dyDescent="0.2">
      <c r="B220" s="327"/>
      <c r="C220" s="284"/>
      <c r="D220" s="284"/>
      <c r="E220" s="297"/>
      <c r="F220" s="284"/>
      <c r="G220" s="284"/>
      <c r="H220" s="284"/>
      <c r="I220" s="284"/>
      <c r="J220" s="305" t="s">
        <v>701</v>
      </c>
      <c r="K220" s="272"/>
      <c r="L220" s="306">
        <f t="shared" si="227"/>
        <v>0</v>
      </c>
      <c r="M220" s="307"/>
      <c r="N220" s="307"/>
      <c r="O220" s="307"/>
      <c r="P220" s="308"/>
      <c r="Q220" s="284"/>
      <c r="R220" s="283"/>
      <c r="S220" s="283"/>
      <c r="T220" s="276"/>
      <c r="U220" s="275"/>
      <c r="V220" s="275"/>
      <c r="W220" s="223"/>
      <c r="X220" s="223"/>
      <c r="Y220" s="189"/>
      <c r="Z220" s="223"/>
    </row>
    <row r="221" spans="2:26" s="224" customFormat="1" x14ac:dyDescent="0.2">
      <c r="B221" s="327"/>
      <c r="C221" s="284"/>
      <c r="D221" s="284"/>
      <c r="E221" s="297"/>
      <c r="F221" s="284"/>
      <c r="G221" s="284"/>
      <c r="H221" s="284"/>
      <c r="I221" s="284"/>
      <c r="J221" s="305" t="s">
        <v>702</v>
      </c>
      <c r="K221" s="272"/>
      <c r="L221" s="306">
        <f t="shared" si="227"/>
        <v>0</v>
      </c>
      <c r="M221" s="307">
        <v>0</v>
      </c>
      <c r="N221" s="307">
        <v>0</v>
      </c>
      <c r="O221" s="307">
        <v>0</v>
      </c>
      <c r="P221" s="308">
        <v>0</v>
      </c>
      <c r="Q221" s="284"/>
      <c r="R221" s="283"/>
      <c r="S221" s="283"/>
      <c r="T221" s="276"/>
      <c r="U221" s="275"/>
      <c r="V221" s="275"/>
      <c r="W221" s="223"/>
      <c r="X221" s="223"/>
      <c r="Y221" s="189"/>
      <c r="Z221" s="223"/>
    </row>
    <row r="222" spans="2:26" s="224" customFormat="1" x14ac:dyDescent="0.2">
      <c r="B222" s="327"/>
      <c r="C222" s="284"/>
      <c r="D222" s="284"/>
      <c r="E222" s="297"/>
      <c r="F222" s="284"/>
      <c r="G222" s="284"/>
      <c r="H222" s="284"/>
      <c r="I222" s="284"/>
      <c r="J222" s="305" t="s">
        <v>703</v>
      </c>
      <c r="K222" s="272"/>
      <c r="L222" s="306">
        <f t="shared" si="227"/>
        <v>0</v>
      </c>
      <c r="M222" s="307"/>
      <c r="N222" s="307"/>
      <c r="O222" s="307"/>
      <c r="P222" s="308"/>
      <c r="Q222" s="284"/>
      <c r="R222" s="283"/>
      <c r="S222" s="283"/>
      <c r="T222" s="276"/>
      <c r="U222" s="275"/>
      <c r="V222" s="275"/>
      <c r="W222" s="223"/>
      <c r="X222" s="223"/>
      <c r="Y222" s="189"/>
      <c r="Z222" s="223"/>
    </row>
    <row r="223" spans="2:26" s="224" customFormat="1" x14ac:dyDescent="0.2">
      <c r="B223" s="327"/>
      <c r="C223" s="284"/>
      <c r="D223" s="284"/>
      <c r="E223" s="297"/>
      <c r="F223" s="284"/>
      <c r="G223" s="284"/>
      <c r="H223" s="284"/>
      <c r="I223" s="284"/>
      <c r="J223" s="305" t="s">
        <v>704</v>
      </c>
      <c r="K223" s="272"/>
      <c r="L223" s="306">
        <f t="shared" si="227"/>
        <v>0</v>
      </c>
      <c r="M223" s="307"/>
      <c r="N223" s="307"/>
      <c r="O223" s="307"/>
      <c r="P223" s="308"/>
      <c r="Q223" s="284"/>
      <c r="R223" s="283"/>
      <c r="S223" s="283"/>
      <c r="T223" s="276"/>
      <c r="U223" s="275"/>
      <c r="V223" s="275"/>
      <c r="W223" s="223"/>
      <c r="X223" s="223"/>
      <c r="Y223" s="189"/>
      <c r="Z223" s="223"/>
    </row>
    <row r="224" spans="2:26" s="224" customFormat="1" x14ac:dyDescent="0.2">
      <c r="B224" s="327"/>
      <c r="C224" s="284"/>
      <c r="D224" s="284"/>
      <c r="E224" s="297"/>
      <c r="F224" s="284"/>
      <c r="G224" s="284"/>
      <c r="H224" s="284"/>
      <c r="I224" s="284"/>
      <c r="J224" s="305" t="s">
        <v>705</v>
      </c>
      <c r="K224" s="272"/>
      <c r="L224" s="306">
        <f t="shared" si="227"/>
        <v>0</v>
      </c>
      <c r="M224" s="307"/>
      <c r="N224" s="307"/>
      <c r="O224" s="307"/>
      <c r="P224" s="308"/>
      <c r="Q224" s="284"/>
      <c r="R224" s="283"/>
      <c r="S224" s="283"/>
      <c r="T224" s="276"/>
      <c r="U224" s="275"/>
      <c r="V224" s="275"/>
      <c r="W224" s="223"/>
      <c r="X224" s="223"/>
      <c r="Y224" s="189"/>
      <c r="Z224" s="223"/>
    </row>
    <row r="225" spans="2:26" s="224" customFormat="1" x14ac:dyDescent="0.2">
      <c r="B225" s="327"/>
      <c r="C225" s="284"/>
      <c r="D225" s="284"/>
      <c r="E225" s="297"/>
      <c r="F225" s="284"/>
      <c r="G225" s="284"/>
      <c r="H225" s="284"/>
      <c r="I225" s="284"/>
      <c r="J225" s="305" t="s">
        <v>706</v>
      </c>
      <c r="K225" s="272"/>
      <c r="L225" s="306">
        <f t="shared" si="227"/>
        <v>0</v>
      </c>
      <c r="M225" s="307"/>
      <c r="N225" s="307"/>
      <c r="O225" s="307"/>
      <c r="P225" s="308"/>
      <c r="Q225" s="284"/>
      <c r="R225" s="283"/>
      <c r="S225" s="283"/>
      <c r="T225" s="276"/>
      <c r="U225" s="275"/>
      <c r="V225" s="275"/>
      <c r="W225" s="223"/>
      <c r="X225" s="223"/>
      <c r="Y225" s="189"/>
      <c r="Z225" s="223"/>
    </row>
    <row r="226" spans="2:26" s="224" customFormat="1" ht="13.5" thickBot="1" x14ac:dyDescent="0.25">
      <c r="B226" s="304"/>
      <c r="C226" s="284"/>
      <c r="D226" s="284"/>
      <c r="E226" s="297"/>
      <c r="F226" s="284"/>
      <c r="G226" s="284"/>
      <c r="H226" s="284"/>
      <c r="I226" s="284"/>
      <c r="J226" s="328"/>
      <c r="K226" s="329"/>
      <c r="L226" s="330"/>
      <c r="M226" s="331"/>
      <c r="N226" s="331"/>
      <c r="O226" s="331"/>
      <c r="P226" s="332"/>
      <c r="Q226" s="284"/>
      <c r="R226" s="283"/>
      <c r="S226" s="283"/>
      <c r="T226" s="275"/>
      <c r="U226" s="275"/>
      <c r="V226" s="275"/>
      <c r="W226" s="223"/>
      <c r="X226" s="223"/>
      <c r="Y226" s="189"/>
      <c r="Z226" s="223"/>
    </row>
    <row r="227" spans="2:26" s="224" customFormat="1" x14ac:dyDescent="0.2">
      <c r="B227" s="296"/>
      <c r="C227" s="284"/>
      <c r="D227" s="284"/>
      <c r="E227" s="297"/>
      <c r="F227" s="284"/>
      <c r="G227" s="284"/>
      <c r="H227" s="284"/>
      <c r="I227" s="284"/>
      <c r="J227" s="333" t="s">
        <v>721</v>
      </c>
      <c r="K227" s="334"/>
      <c r="L227" s="335">
        <f>SUM(M227:P227)</f>
        <v>32972302.25</v>
      </c>
      <c r="M227" s="336">
        <f>SUM(M228:M235)</f>
        <v>8566512.3200000003</v>
      </c>
      <c r="N227" s="336">
        <f t="shared" ref="N227:P227" si="239">SUM(N228:N235)</f>
        <v>5000674.45</v>
      </c>
      <c r="O227" s="336">
        <f t="shared" si="239"/>
        <v>7724312.6399999997</v>
      </c>
      <c r="P227" s="357">
        <f t="shared" si="239"/>
        <v>11680802.84</v>
      </c>
      <c r="Q227" s="284"/>
      <c r="R227" s="303"/>
      <c r="S227" s="303"/>
      <c r="T227" s="275"/>
      <c r="U227" s="275"/>
      <c r="V227" s="275"/>
      <c r="W227" s="223"/>
      <c r="X227" s="223"/>
      <c r="Y227" s="189"/>
      <c r="Z227" s="223"/>
    </row>
    <row r="228" spans="2:26" s="224" customFormat="1" x14ac:dyDescent="0.2">
      <c r="B228" s="304"/>
      <c r="C228" s="284"/>
      <c r="D228" s="284"/>
      <c r="E228" s="297"/>
      <c r="F228" s="284"/>
      <c r="G228" s="284"/>
      <c r="H228" s="284"/>
      <c r="I228" s="284"/>
      <c r="J228" s="305" t="s">
        <v>700</v>
      </c>
      <c r="K228" s="299"/>
      <c r="L228" s="306">
        <f t="shared" si="227"/>
        <v>0</v>
      </c>
      <c r="M228" s="244">
        <f>M170+M178+M203+M187+M219+M211+M195</f>
        <v>0</v>
      </c>
      <c r="N228" s="244">
        <f t="shared" ref="N228:P228" si="240">N170+N178+N203+N187+N219+N211+N195</f>
        <v>0</v>
      </c>
      <c r="O228" s="244">
        <f t="shared" si="240"/>
        <v>0</v>
      </c>
      <c r="P228" s="245">
        <f t="shared" si="240"/>
        <v>0</v>
      </c>
      <c r="Q228" s="284"/>
      <c r="R228" s="326"/>
      <c r="S228" s="283"/>
      <c r="T228" s="275"/>
      <c r="U228" s="275"/>
      <c r="V228" s="275"/>
      <c r="W228" s="223"/>
      <c r="X228" s="223"/>
      <c r="Y228" s="189"/>
      <c r="Z228" s="223"/>
    </row>
    <row r="229" spans="2:26" s="224" customFormat="1" x14ac:dyDescent="0.2">
      <c r="B229" s="304"/>
      <c r="C229" s="284"/>
      <c r="D229" s="284"/>
      <c r="E229" s="297"/>
      <c r="F229" s="284"/>
      <c r="G229" s="284"/>
      <c r="H229" s="284"/>
      <c r="I229" s="284"/>
      <c r="J229" s="305" t="s">
        <v>701</v>
      </c>
      <c r="K229" s="299"/>
      <c r="L229" s="306">
        <f>SUM(M229:P229)</f>
        <v>0</v>
      </c>
      <c r="M229" s="244">
        <f t="shared" ref="M229:P229" si="241">M171+M179+M204+M188+M220+M212+M196</f>
        <v>0</v>
      </c>
      <c r="N229" s="244">
        <f t="shared" si="241"/>
        <v>0</v>
      </c>
      <c r="O229" s="244">
        <f t="shared" si="241"/>
        <v>0</v>
      </c>
      <c r="P229" s="245">
        <f t="shared" si="241"/>
        <v>0</v>
      </c>
      <c r="Q229" s="284"/>
      <c r="R229" s="326"/>
      <c r="S229" s="283"/>
      <c r="T229" s="275"/>
      <c r="U229" s="275"/>
      <c r="V229" s="275"/>
      <c r="W229" s="223"/>
      <c r="X229" s="223"/>
      <c r="Y229" s="189"/>
      <c r="Z229" s="223"/>
    </row>
    <row r="230" spans="2:26" s="224" customFormat="1" x14ac:dyDescent="0.2">
      <c r="B230" s="304"/>
      <c r="C230" s="284"/>
      <c r="D230" s="284"/>
      <c r="E230" s="297"/>
      <c r="F230" s="284"/>
      <c r="G230" s="284"/>
      <c r="H230" s="284"/>
      <c r="I230" s="284"/>
      <c r="J230" s="305" t="s">
        <v>702</v>
      </c>
      <c r="K230" s="299"/>
      <c r="L230" s="306">
        <f>L172+L180+L205</f>
        <v>32971397.5</v>
      </c>
      <c r="M230" s="244">
        <f t="shared" ref="M230:P230" si="242">M172+M180+M205+M189+M221+M213+M197</f>
        <v>8566512.3200000003</v>
      </c>
      <c r="N230" s="244">
        <f t="shared" si="242"/>
        <v>5000674.45</v>
      </c>
      <c r="O230" s="244">
        <f t="shared" si="242"/>
        <v>7724312.6399999997</v>
      </c>
      <c r="P230" s="245">
        <f t="shared" si="242"/>
        <v>11680802.84</v>
      </c>
      <c r="Q230" s="284"/>
      <c r="R230" s="326"/>
      <c r="S230" s="283"/>
      <c r="T230" s="275"/>
      <c r="U230" s="275"/>
      <c r="V230" s="275"/>
      <c r="W230" s="223"/>
      <c r="X230" s="223"/>
      <c r="Y230" s="189"/>
      <c r="Z230" s="223"/>
    </row>
    <row r="231" spans="2:26" s="224" customFormat="1" x14ac:dyDescent="0.2">
      <c r="B231" s="304"/>
      <c r="C231" s="284"/>
      <c r="D231" s="284"/>
      <c r="E231" s="297"/>
      <c r="F231" s="284"/>
      <c r="G231" s="284"/>
      <c r="H231" s="284"/>
      <c r="I231" s="284"/>
      <c r="J231" s="305" t="s">
        <v>703</v>
      </c>
      <c r="K231" s="299"/>
      <c r="L231" s="306">
        <f>SUM(M231:P231)</f>
        <v>0</v>
      </c>
      <c r="M231" s="244">
        <f t="shared" ref="M231:P231" si="243">M173+M181+M206+M190+M222+M214+M198</f>
        <v>0</v>
      </c>
      <c r="N231" s="244">
        <f t="shared" si="243"/>
        <v>0</v>
      </c>
      <c r="O231" s="244">
        <f t="shared" si="243"/>
        <v>0</v>
      </c>
      <c r="P231" s="245">
        <f t="shared" si="243"/>
        <v>0</v>
      </c>
      <c r="Q231" s="284"/>
      <c r="R231" s="326"/>
      <c r="S231" s="283"/>
      <c r="T231" s="275"/>
      <c r="U231" s="275"/>
      <c r="V231" s="275"/>
      <c r="W231" s="223"/>
      <c r="X231" s="223"/>
      <c r="Y231" s="189"/>
      <c r="Z231" s="223"/>
    </row>
    <row r="232" spans="2:26" s="224" customFormat="1" x14ac:dyDescent="0.2">
      <c r="B232" s="304"/>
      <c r="C232" s="284"/>
      <c r="D232" s="284"/>
      <c r="E232" s="297"/>
      <c r="F232" s="284"/>
      <c r="G232" s="284"/>
      <c r="H232" s="284"/>
      <c r="I232" s="284"/>
      <c r="J232" s="305" t="s">
        <v>704</v>
      </c>
      <c r="K232" s="299"/>
      <c r="L232" s="306">
        <f t="shared" si="227"/>
        <v>0</v>
      </c>
      <c r="M232" s="244">
        <f t="shared" ref="M232:P232" si="244">M174+M182+M207+M191+M223+M215+M199</f>
        <v>0</v>
      </c>
      <c r="N232" s="244">
        <f t="shared" si="244"/>
        <v>0</v>
      </c>
      <c r="O232" s="244">
        <f t="shared" si="244"/>
        <v>0</v>
      </c>
      <c r="P232" s="245">
        <f t="shared" si="244"/>
        <v>0</v>
      </c>
      <c r="Q232" s="284"/>
      <c r="R232" s="326"/>
      <c r="S232" s="283"/>
      <c r="T232" s="275"/>
      <c r="U232" s="275"/>
      <c r="V232" s="275"/>
      <c r="W232" s="223"/>
      <c r="X232" s="223"/>
      <c r="Y232" s="189"/>
      <c r="Z232" s="223"/>
    </row>
    <row r="233" spans="2:26" s="224" customFormat="1" x14ac:dyDescent="0.2">
      <c r="B233" s="304"/>
      <c r="C233" s="284"/>
      <c r="D233" s="284"/>
      <c r="E233" s="297"/>
      <c r="F233" s="284"/>
      <c r="G233" s="284"/>
      <c r="H233" s="284"/>
      <c r="I233" s="284"/>
      <c r="J233" s="305" t="s">
        <v>705</v>
      </c>
      <c r="K233" s="299"/>
      <c r="L233" s="306">
        <f t="shared" si="227"/>
        <v>0</v>
      </c>
      <c r="M233" s="244">
        <f t="shared" ref="M233:P233" si="245">M175+M183+M208+M192+M224+M216+M200</f>
        <v>0</v>
      </c>
      <c r="N233" s="244">
        <f t="shared" si="245"/>
        <v>0</v>
      </c>
      <c r="O233" s="244">
        <f t="shared" si="245"/>
        <v>0</v>
      </c>
      <c r="P233" s="245">
        <f t="shared" si="245"/>
        <v>0</v>
      </c>
      <c r="Q233" s="284"/>
      <c r="R233" s="326"/>
      <c r="S233" s="283"/>
      <c r="T233" s="275"/>
      <c r="U233" s="275"/>
      <c r="V233" s="275"/>
      <c r="W233" s="223"/>
      <c r="X233" s="223"/>
      <c r="Y233" s="189"/>
      <c r="Z233" s="223"/>
    </row>
    <row r="234" spans="2:26" s="224" customFormat="1" x14ac:dyDescent="0.2">
      <c r="B234" s="304"/>
      <c r="C234" s="284"/>
      <c r="D234" s="284"/>
      <c r="E234" s="297"/>
      <c r="F234" s="284"/>
      <c r="G234" s="284"/>
      <c r="H234" s="284"/>
      <c r="I234" s="284"/>
      <c r="J234" s="305" t="s">
        <v>706</v>
      </c>
      <c r="K234" s="299"/>
      <c r="L234" s="306">
        <f t="shared" si="227"/>
        <v>0</v>
      </c>
      <c r="M234" s="244">
        <f>M176+M184+M209+M193+M225+M217+M201</f>
        <v>0</v>
      </c>
      <c r="N234" s="244">
        <f t="shared" ref="N234:P234" si="246">N176+N184+N209+N193+N225+N217+N201</f>
        <v>0</v>
      </c>
      <c r="O234" s="244">
        <f t="shared" si="246"/>
        <v>0</v>
      </c>
      <c r="P234" s="245">
        <f t="shared" si="246"/>
        <v>0</v>
      </c>
      <c r="Q234" s="284"/>
      <c r="R234" s="326"/>
      <c r="S234" s="283"/>
      <c r="T234" s="275"/>
      <c r="U234" s="275"/>
      <c r="V234" s="275"/>
      <c r="W234" s="223"/>
      <c r="X234" s="223"/>
      <c r="Y234" s="189"/>
      <c r="Z234" s="223"/>
    </row>
    <row r="235" spans="2:26" s="224" customFormat="1" x14ac:dyDescent="0.2">
      <c r="B235" s="304"/>
      <c r="C235" s="284"/>
      <c r="D235" s="284"/>
      <c r="E235" s="297"/>
      <c r="F235" s="284"/>
      <c r="G235" s="284"/>
      <c r="H235" s="284"/>
      <c r="I235" s="284"/>
      <c r="J235" s="337" t="s">
        <v>719</v>
      </c>
      <c r="K235" s="338"/>
      <c r="L235" s="306">
        <f t="shared" si="227"/>
        <v>0</v>
      </c>
      <c r="M235" s="244">
        <v>0</v>
      </c>
      <c r="N235" s="244">
        <v>0</v>
      </c>
      <c r="O235" s="244">
        <v>0</v>
      </c>
      <c r="P235" s="245">
        <v>0</v>
      </c>
      <c r="Q235" s="284"/>
      <c r="R235" s="326"/>
      <c r="S235" s="283"/>
      <c r="T235" s="275"/>
      <c r="U235" s="275"/>
      <c r="V235" s="275"/>
      <c r="W235" s="223"/>
      <c r="X235" s="223"/>
      <c r="Y235" s="189"/>
      <c r="Z235" s="223"/>
    </row>
    <row r="236" spans="2:26" s="174" customFormat="1" ht="12" thickBot="1" x14ac:dyDescent="0.25">
      <c r="B236" s="339"/>
      <c r="C236" s="340"/>
      <c r="D236" s="340"/>
      <c r="E236" s="297"/>
      <c r="F236" s="340"/>
      <c r="G236" s="340"/>
      <c r="H236" s="340"/>
      <c r="I236" s="340"/>
      <c r="J236" s="341" t="s">
        <v>723</v>
      </c>
      <c r="K236" s="342"/>
      <c r="L236" s="344">
        <f>SUM(L228:L235)</f>
        <v>32971397.5</v>
      </c>
      <c r="M236" s="344">
        <f>SUM(M228:M235)</f>
        <v>8566512.3200000003</v>
      </c>
      <c r="N236" s="344">
        <f t="shared" ref="N236:P236" si="247">SUM(N228:N235)</f>
        <v>5000674.45</v>
      </c>
      <c r="O236" s="344">
        <f t="shared" si="247"/>
        <v>7724312.6399999997</v>
      </c>
      <c r="P236" s="345">
        <f t="shared" si="247"/>
        <v>11680802.84</v>
      </c>
      <c r="Q236" s="340"/>
      <c r="R236" s="346"/>
      <c r="S236" s="347"/>
      <c r="T236" s="348"/>
      <c r="U236" s="348"/>
      <c r="V236" s="348"/>
      <c r="W236" s="172"/>
      <c r="X236" s="172"/>
      <c r="Y236" s="349"/>
      <c r="Z236" s="172"/>
    </row>
    <row r="237" spans="2:26" s="350" customFormat="1" ht="13.5" thickBot="1" x14ac:dyDescent="0.25">
      <c r="C237" s="351"/>
      <c r="D237" s="351"/>
      <c r="E237" s="352"/>
      <c r="F237" s="351"/>
      <c r="G237" s="351"/>
      <c r="H237" s="351"/>
      <c r="I237" s="351"/>
      <c r="J237" s="351"/>
      <c r="K237" s="353"/>
      <c r="L237" s="354"/>
      <c r="M237" s="283"/>
      <c r="N237" s="283"/>
      <c r="O237" s="283"/>
      <c r="P237" s="283"/>
      <c r="Q237" s="351"/>
      <c r="R237" s="351"/>
      <c r="S237" s="351"/>
      <c r="T237" s="351"/>
      <c r="U237" s="351"/>
      <c r="V237" s="351"/>
      <c r="W237" s="355"/>
      <c r="X237" s="355"/>
      <c r="Y237" s="356"/>
      <c r="Z237" s="355"/>
    </row>
    <row r="238" spans="2:26" s="350" customFormat="1" ht="25.5" x14ac:dyDescent="0.2">
      <c r="C238" s="351"/>
      <c r="D238" s="351"/>
      <c r="E238" s="352"/>
      <c r="F238" s="351"/>
      <c r="G238" s="351"/>
      <c r="H238" s="351"/>
      <c r="I238" s="351"/>
      <c r="J238" s="333" t="s">
        <v>724</v>
      </c>
      <c r="K238" s="334"/>
      <c r="L238" s="335">
        <f t="shared" ref="L238" si="248">SUM(M238:P238)</f>
        <v>0</v>
      </c>
      <c r="M238" s="336">
        <f>SUM(M239:M245)</f>
        <v>0</v>
      </c>
      <c r="N238" s="336">
        <f t="shared" ref="N238:P238" si="249">SUM(N239:N245)</f>
        <v>0</v>
      </c>
      <c r="O238" s="336">
        <f t="shared" si="249"/>
        <v>0</v>
      </c>
      <c r="P238" s="357">
        <f t="shared" si="249"/>
        <v>0</v>
      </c>
      <c r="Q238" s="351"/>
      <c r="R238" s="351"/>
      <c r="S238" s="351"/>
      <c r="T238" s="351"/>
      <c r="U238" s="351"/>
      <c r="V238" s="351"/>
      <c r="W238" s="355"/>
      <c r="X238" s="355"/>
      <c r="Y238" s="356"/>
      <c r="Z238" s="355"/>
    </row>
    <row r="239" spans="2:26" s="350" customFormat="1" x14ac:dyDescent="0.2">
      <c r="C239" s="351"/>
      <c r="D239" s="351"/>
      <c r="E239" s="352"/>
      <c r="F239" s="351"/>
      <c r="G239" s="351"/>
      <c r="H239" s="351"/>
      <c r="I239" s="351"/>
      <c r="J239" s="305" t="s">
        <v>700</v>
      </c>
      <c r="K239" s="299"/>
      <c r="L239" s="306">
        <f>SUM(M239:P239)</f>
        <v>0</v>
      </c>
      <c r="M239" s="244">
        <f t="shared" ref="M239:P245" si="250">M228-M148</f>
        <v>0</v>
      </c>
      <c r="N239" s="244">
        <f t="shared" si="250"/>
        <v>0</v>
      </c>
      <c r="O239" s="244">
        <f t="shared" si="250"/>
        <v>0</v>
      </c>
      <c r="P239" s="244">
        <f t="shared" si="250"/>
        <v>0</v>
      </c>
      <c r="Q239" s="351"/>
      <c r="R239" s="351"/>
      <c r="S239" s="351"/>
      <c r="T239" s="351"/>
      <c r="U239" s="351"/>
      <c r="V239" s="351"/>
      <c r="W239" s="355"/>
      <c r="X239" s="355"/>
      <c r="Y239" s="356"/>
      <c r="Z239" s="355"/>
    </row>
    <row r="240" spans="2:26" s="350" customFormat="1" x14ac:dyDescent="0.2">
      <c r="C240" s="351"/>
      <c r="D240" s="351"/>
      <c r="E240" s="352"/>
      <c r="F240" s="351"/>
      <c r="G240" s="351"/>
      <c r="H240" s="351"/>
      <c r="I240" s="351"/>
      <c r="J240" s="305" t="s">
        <v>701</v>
      </c>
      <c r="K240" s="299"/>
      <c r="L240" s="306">
        <f>SUM(M240:P240)</f>
        <v>0</v>
      </c>
      <c r="M240" s="244">
        <f t="shared" si="250"/>
        <v>0</v>
      </c>
      <c r="N240" s="244">
        <f t="shared" si="250"/>
        <v>0</v>
      </c>
      <c r="O240" s="244">
        <f t="shared" si="250"/>
        <v>0</v>
      </c>
      <c r="P240" s="244">
        <f t="shared" si="250"/>
        <v>0</v>
      </c>
      <c r="Q240" s="351"/>
      <c r="R240" s="351"/>
      <c r="S240" s="351"/>
      <c r="T240" s="351"/>
      <c r="U240" s="351"/>
      <c r="V240" s="351"/>
      <c r="W240" s="355"/>
      <c r="X240" s="355"/>
      <c r="Y240" s="356"/>
      <c r="Z240" s="355"/>
    </row>
    <row r="241" spans="3:26" s="350" customFormat="1" x14ac:dyDescent="0.2">
      <c r="C241" s="351"/>
      <c r="D241" s="351"/>
      <c r="E241" s="352"/>
      <c r="F241" s="351"/>
      <c r="G241" s="351"/>
      <c r="H241" s="351"/>
      <c r="I241" s="351"/>
      <c r="J241" s="305" t="s">
        <v>702</v>
      </c>
      <c r="K241" s="299"/>
      <c r="L241" s="306">
        <f>SUM(M241:P241)</f>
        <v>0</v>
      </c>
      <c r="M241" s="244">
        <f t="shared" si="250"/>
        <v>0</v>
      </c>
      <c r="N241" s="244">
        <f t="shared" si="250"/>
        <v>0</v>
      </c>
      <c r="O241" s="244">
        <f t="shared" si="250"/>
        <v>0</v>
      </c>
      <c r="P241" s="244">
        <f t="shared" si="250"/>
        <v>0</v>
      </c>
      <c r="Q241" s="351"/>
      <c r="R241" s="351"/>
      <c r="S241" s="351"/>
      <c r="T241" s="351"/>
      <c r="U241" s="351"/>
      <c r="V241" s="351"/>
      <c r="W241" s="355"/>
      <c r="X241" s="355"/>
      <c r="Y241" s="356"/>
      <c r="Z241" s="355"/>
    </row>
    <row r="242" spans="3:26" s="365" customFormat="1" x14ac:dyDescent="0.2">
      <c r="C242" s="358"/>
      <c r="D242" s="358"/>
      <c r="E242" s="352"/>
      <c r="F242" s="358"/>
      <c r="G242" s="358"/>
      <c r="H242" s="358"/>
      <c r="I242" s="358"/>
      <c r="J242" s="359" t="s">
        <v>703</v>
      </c>
      <c r="K242" s="360"/>
      <c r="L242" s="361">
        <f>SUM(M242:P242)</f>
        <v>0</v>
      </c>
      <c r="M242" s="362">
        <f t="shared" si="250"/>
        <v>0</v>
      </c>
      <c r="N242" s="362">
        <f t="shared" si="250"/>
        <v>0</v>
      </c>
      <c r="O242" s="362">
        <f t="shared" si="250"/>
        <v>0</v>
      </c>
      <c r="P242" s="362">
        <f t="shared" si="250"/>
        <v>0</v>
      </c>
      <c r="Q242" s="358"/>
      <c r="R242" s="358"/>
      <c r="S242" s="358"/>
      <c r="T242" s="358"/>
      <c r="U242" s="358"/>
      <c r="V242" s="358"/>
      <c r="W242" s="363"/>
      <c r="X242" s="363"/>
      <c r="Y242" s="364"/>
      <c r="Z242" s="363"/>
    </row>
    <row r="243" spans="3:26" s="365" customFormat="1" x14ac:dyDescent="0.2">
      <c r="C243" s="358"/>
      <c r="D243" s="358"/>
      <c r="E243" s="366"/>
      <c r="F243" s="358"/>
      <c r="G243" s="358"/>
      <c r="H243" s="358"/>
      <c r="I243" s="358"/>
      <c r="J243" s="359" t="s">
        <v>704</v>
      </c>
      <c r="K243" s="360"/>
      <c r="L243" s="361">
        <f t="shared" ref="L243:L246" si="251">SUM(M243:P243)</f>
        <v>0</v>
      </c>
      <c r="M243" s="362">
        <f t="shared" si="250"/>
        <v>0</v>
      </c>
      <c r="N243" s="362">
        <f t="shared" si="250"/>
        <v>0</v>
      </c>
      <c r="O243" s="362">
        <f t="shared" si="250"/>
        <v>0</v>
      </c>
      <c r="P243" s="362">
        <f t="shared" si="250"/>
        <v>0</v>
      </c>
      <c r="Q243" s="358"/>
      <c r="R243" s="358"/>
      <c r="S243" s="358"/>
      <c r="T243" s="358"/>
      <c r="U243" s="358"/>
      <c r="V243" s="358"/>
      <c r="W243" s="363"/>
      <c r="X243" s="363"/>
      <c r="Y243" s="364"/>
      <c r="Z243" s="363"/>
    </row>
    <row r="244" spans="3:26" s="350" customFormat="1" x14ac:dyDescent="0.2">
      <c r="C244" s="351"/>
      <c r="D244" s="351"/>
      <c r="E244" s="352"/>
      <c r="F244" s="351"/>
      <c r="G244" s="351"/>
      <c r="H244" s="351"/>
      <c r="I244" s="351"/>
      <c r="J244" s="305" t="s">
        <v>705</v>
      </c>
      <c r="K244" s="299"/>
      <c r="L244" s="306">
        <f>L233-L153</f>
        <v>0</v>
      </c>
      <c r="M244" s="306">
        <f t="shared" si="250"/>
        <v>0</v>
      </c>
      <c r="N244" s="306">
        <f t="shared" si="250"/>
        <v>0</v>
      </c>
      <c r="O244" s="306">
        <f t="shared" si="250"/>
        <v>0</v>
      </c>
      <c r="P244" s="306">
        <f t="shared" si="250"/>
        <v>0</v>
      </c>
      <c r="Q244" s="351"/>
      <c r="R244" s="351"/>
      <c r="S244" s="351"/>
      <c r="T244" s="351"/>
      <c r="U244" s="351"/>
      <c r="V244" s="351"/>
      <c r="W244" s="355"/>
      <c r="X244" s="355"/>
      <c r="Y244" s="356"/>
      <c r="Z244" s="355"/>
    </row>
    <row r="245" spans="3:26" s="327" customFormat="1" x14ac:dyDescent="0.2">
      <c r="C245" s="284"/>
      <c r="D245" s="284"/>
      <c r="E245" s="297"/>
      <c r="F245" s="284"/>
      <c r="G245" s="284"/>
      <c r="H245" s="284"/>
      <c r="I245" s="284"/>
      <c r="J245" s="305" t="s">
        <v>706</v>
      </c>
      <c r="K245" s="299"/>
      <c r="L245" s="306">
        <f>SUM(M245:P245)</f>
        <v>0</v>
      </c>
      <c r="M245" s="244">
        <f t="shared" si="250"/>
        <v>0</v>
      </c>
      <c r="N245" s="244">
        <f t="shared" si="250"/>
        <v>0</v>
      </c>
      <c r="O245" s="244">
        <f t="shared" si="250"/>
        <v>0</v>
      </c>
      <c r="P245" s="244">
        <f t="shared" si="250"/>
        <v>0</v>
      </c>
      <c r="Q245" s="284"/>
      <c r="R245" s="283"/>
      <c r="S245" s="283"/>
      <c r="T245" s="283"/>
      <c r="U245" s="284"/>
      <c r="V245" s="284"/>
      <c r="W245" s="367"/>
      <c r="X245" s="367"/>
      <c r="Y245" s="320"/>
      <c r="Z245" s="367"/>
    </row>
    <row r="246" spans="3:26" s="327" customFormat="1" ht="13.5" thickBot="1" x14ac:dyDescent="0.25">
      <c r="C246" s="284"/>
      <c r="D246" s="284"/>
      <c r="E246" s="297"/>
      <c r="F246" s="284"/>
      <c r="G246" s="284"/>
      <c r="H246" s="284"/>
      <c r="I246" s="284"/>
      <c r="J246" s="341" t="s">
        <v>723</v>
      </c>
      <c r="K246" s="342"/>
      <c r="L246" s="343">
        <f t="shared" si="251"/>
        <v>0</v>
      </c>
      <c r="M246" s="344">
        <f>SUM(M239:M245)</f>
        <v>0</v>
      </c>
      <c r="N246" s="344">
        <f>SUM(N239:N245)</f>
        <v>0</v>
      </c>
      <c r="O246" s="344">
        <f>SUM(O239:O245)</f>
        <v>0</v>
      </c>
      <c r="P246" s="345">
        <f>SUM(P239:P245)</f>
        <v>0</v>
      </c>
      <c r="Q246" s="284"/>
      <c r="R246" s="283"/>
      <c r="S246" s="283"/>
      <c r="T246" s="283"/>
      <c r="U246" s="284"/>
      <c r="V246" s="284"/>
      <c r="W246" s="367"/>
      <c r="X246" s="367"/>
      <c r="Y246" s="320"/>
      <c r="Z246" s="367"/>
    </row>
    <row r="247" spans="3:26" s="327" customFormat="1" x14ac:dyDescent="0.2">
      <c r="C247" s="284"/>
      <c r="D247" s="284"/>
      <c r="E247" s="297"/>
      <c r="F247" s="284"/>
      <c r="G247" s="284"/>
      <c r="H247" s="284"/>
      <c r="I247" s="284"/>
      <c r="J247" s="284"/>
      <c r="K247" s="368"/>
      <c r="L247" s="326"/>
      <c r="M247" s="283"/>
      <c r="N247" s="283"/>
      <c r="O247" s="283"/>
      <c r="P247" s="283"/>
      <c r="Q247" s="284"/>
      <c r="R247" s="283"/>
      <c r="S247" s="283"/>
      <c r="T247" s="283"/>
      <c r="U247" s="284"/>
      <c r="V247" s="284"/>
      <c r="W247" s="367"/>
      <c r="X247" s="367"/>
      <c r="Y247" s="320"/>
      <c r="Z247" s="367"/>
    </row>
    <row r="248" spans="3:26" s="327" customFormat="1" x14ac:dyDescent="0.2">
      <c r="C248" s="284"/>
      <c r="D248" s="284"/>
      <c r="E248" s="297"/>
      <c r="F248" s="284"/>
      <c r="G248" s="284"/>
      <c r="H248" s="284"/>
      <c r="I248" s="284"/>
      <c r="J248" s="284"/>
      <c r="K248" s="368"/>
      <c r="L248" s="326"/>
      <c r="M248" s="283"/>
      <c r="N248" s="283"/>
      <c r="O248" s="283"/>
      <c r="P248" s="283"/>
      <c r="Q248" s="284"/>
      <c r="R248" s="283"/>
      <c r="S248" s="283"/>
      <c r="T248" s="283"/>
      <c r="U248" s="284"/>
      <c r="V248" s="284"/>
      <c r="W248" s="367"/>
      <c r="X248" s="367"/>
      <c r="Y248" s="320"/>
      <c r="Z248" s="367"/>
    </row>
    <row r="249" spans="3:26" s="327" customFormat="1" x14ac:dyDescent="0.2">
      <c r="C249" s="284"/>
      <c r="D249" s="284"/>
      <c r="E249" s="297"/>
      <c r="F249" s="284"/>
      <c r="G249" s="284"/>
      <c r="H249" s="284"/>
      <c r="I249" s="284"/>
      <c r="J249" s="284"/>
      <c r="K249" s="368"/>
      <c r="L249" s="326"/>
      <c r="M249" s="283"/>
      <c r="N249" s="283"/>
      <c r="O249" s="283"/>
      <c r="P249" s="283"/>
      <c r="Q249" s="284"/>
      <c r="R249" s="283"/>
      <c r="S249" s="283"/>
      <c r="T249" s="283"/>
      <c r="U249" s="284"/>
      <c r="V249" s="284"/>
      <c r="W249" s="367"/>
      <c r="X249" s="367"/>
      <c r="Y249" s="320"/>
      <c r="Z249" s="367"/>
    </row>
    <row r="250" spans="3:26" s="327" customFormat="1" x14ac:dyDescent="0.2">
      <c r="C250" s="284"/>
      <c r="D250" s="284"/>
      <c r="E250" s="297"/>
      <c r="F250" s="284"/>
      <c r="G250" s="284"/>
      <c r="H250" s="284"/>
      <c r="I250" s="284"/>
      <c r="J250" s="284"/>
      <c r="K250" s="368"/>
      <c r="L250" s="326"/>
      <c r="M250" s="283"/>
      <c r="N250" s="283"/>
      <c r="O250" s="283"/>
      <c r="P250" s="283"/>
      <c r="Q250" s="284"/>
      <c r="R250" s="283"/>
      <c r="S250" s="283"/>
      <c r="T250" s="283"/>
      <c r="U250" s="284"/>
      <c r="V250" s="284"/>
      <c r="W250" s="367"/>
      <c r="X250" s="367"/>
      <c r="Y250" s="320"/>
      <c r="Z250" s="367"/>
    </row>
    <row r="251" spans="3:26" s="327" customFormat="1" x14ac:dyDescent="0.2">
      <c r="C251" s="284"/>
      <c r="D251" s="284"/>
      <c r="E251" s="297"/>
      <c r="F251" s="284"/>
      <c r="G251" s="284"/>
      <c r="H251" s="284"/>
      <c r="I251" s="284"/>
      <c r="J251" s="284"/>
      <c r="K251" s="368"/>
      <c r="L251" s="326"/>
      <c r="M251" s="283"/>
      <c r="N251" s="283"/>
      <c r="O251" s="283"/>
      <c r="P251" s="283"/>
      <c r="Q251" s="284"/>
      <c r="R251" s="283"/>
      <c r="S251" s="283"/>
      <c r="T251" s="283"/>
      <c r="U251" s="284"/>
      <c r="V251" s="284"/>
      <c r="W251" s="367"/>
      <c r="X251" s="367"/>
      <c r="Y251" s="320"/>
      <c r="Z251" s="367"/>
    </row>
    <row r="252" spans="3:26" s="224" customFormat="1" x14ac:dyDescent="0.2">
      <c r="C252" s="275"/>
      <c r="D252" s="275"/>
      <c r="E252" s="291"/>
      <c r="F252" s="275"/>
      <c r="G252" s="275"/>
      <c r="H252" s="275"/>
      <c r="I252" s="275"/>
      <c r="J252" s="275"/>
      <c r="K252" s="369"/>
      <c r="L252" s="273"/>
      <c r="M252" s="276"/>
      <c r="N252" s="276"/>
      <c r="O252" s="276"/>
      <c r="P252" s="276"/>
      <c r="Q252" s="275"/>
      <c r="R252" s="276"/>
      <c r="S252" s="276"/>
      <c r="T252" s="276"/>
      <c r="U252" s="275"/>
      <c r="V252" s="275"/>
      <c r="W252" s="223"/>
      <c r="X252" s="223"/>
      <c r="Y252" s="189"/>
      <c r="Z252" s="223"/>
    </row>
    <row r="253" spans="3:26" s="224" customFormat="1" x14ac:dyDescent="0.2">
      <c r="C253" s="275"/>
      <c r="D253" s="275"/>
      <c r="E253" s="291"/>
      <c r="F253" s="275"/>
      <c r="G253" s="275"/>
      <c r="H253" s="275"/>
      <c r="I253" s="275"/>
      <c r="J253" s="275"/>
      <c r="K253" s="369"/>
      <c r="L253" s="273"/>
      <c r="M253" s="276"/>
      <c r="N253" s="276"/>
      <c r="O253" s="276"/>
      <c r="P253" s="276"/>
      <c r="Q253" s="275"/>
      <c r="R253" s="276"/>
      <c r="S253" s="276"/>
      <c r="T253" s="276"/>
      <c r="U253" s="275"/>
      <c r="V253" s="275"/>
      <c r="W253" s="223"/>
      <c r="X253" s="223"/>
      <c r="Y253" s="189"/>
      <c r="Z253" s="223"/>
    </row>
    <row r="254" spans="3:26" s="224" customFormat="1" x14ac:dyDescent="0.2">
      <c r="C254" s="275"/>
      <c r="D254" s="275"/>
      <c r="E254" s="291"/>
      <c r="F254" s="275"/>
      <c r="G254" s="275"/>
      <c r="H254" s="275"/>
      <c r="I254" s="275"/>
      <c r="J254" s="275"/>
      <c r="K254" s="369"/>
      <c r="L254" s="273"/>
      <c r="M254" s="276"/>
      <c r="N254" s="276"/>
      <c r="O254" s="276"/>
      <c r="P254" s="276"/>
      <c r="Q254" s="275"/>
      <c r="R254" s="276"/>
      <c r="S254" s="276"/>
      <c r="T254" s="276"/>
      <c r="U254" s="275"/>
      <c r="V254" s="275"/>
      <c r="W254" s="223"/>
      <c r="X254" s="223"/>
      <c r="Y254" s="189"/>
      <c r="Z254" s="223"/>
    </row>
    <row r="255" spans="3:26" s="224" customFormat="1" x14ac:dyDescent="0.2">
      <c r="C255" s="275"/>
      <c r="D255" s="275"/>
      <c r="E255" s="291"/>
      <c r="F255" s="275"/>
      <c r="G255" s="275"/>
      <c r="H255" s="275"/>
      <c r="I255" s="275"/>
      <c r="J255" s="275"/>
      <c r="K255" s="369"/>
      <c r="L255" s="273"/>
      <c r="M255" s="276"/>
      <c r="N255" s="276"/>
      <c r="O255" s="276"/>
      <c r="P255" s="276"/>
      <c r="Q255" s="275"/>
      <c r="R255" s="276"/>
      <c r="S255" s="276"/>
      <c r="T255" s="276"/>
      <c r="U255" s="275"/>
      <c r="V255" s="275"/>
      <c r="W255" s="223"/>
      <c r="X255" s="223"/>
      <c r="Y255" s="189"/>
      <c r="Z255" s="223"/>
    </row>
    <row r="256" spans="3:26" s="224" customFormat="1" x14ac:dyDescent="0.2">
      <c r="C256" s="275"/>
      <c r="D256" s="275"/>
      <c r="E256" s="291"/>
      <c r="F256" s="275"/>
      <c r="G256" s="275"/>
      <c r="H256" s="275"/>
      <c r="I256" s="275"/>
      <c r="J256" s="275"/>
      <c r="K256" s="369"/>
      <c r="L256" s="273"/>
      <c r="M256" s="276"/>
      <c r="N256" s="276"/>
      <c r="O256" s="276"/>
      <c r="P256" s="276"/>
      <c r="Q256" s="275"/>
      <c r="R256" s="276"/>
      <c r="S256" s="276"/>
      <c r="T256" s="276"/>
      <c r="U256" s="275"/>
      <c r="V256" s="275"/>
      <c r="W256" s="223"/>
      <c r="X256" s="223"/>
      <c r="Y256" s="189"/>
      <c r="Z256" s="223"/>
    </row>
    <row r="257" spans="3:26" s="224" customFormat="1" x14ac:dyDescent="0.2">
      <c r="C257" s="275"/>
      <c r="D257" s="275"/>
      <c r="E257" s="291"/>
      <c r="F257" s="275"/>
      <c r="G257" s="275"/>
      <c r="H257" s="275"/>
      <c r="I257" s="275"/>
      <c r="J257" s="275"/>
      <c r="K257" s="369"/>
      <c r="L257" s="273"/>
      <c r="M257" s="276"/>
      <c r="N257" s="276"/>
      <c r="O257" s="276"/>
      <c r="P257" s="276"/>
      <c r="Q257" s="275"/>
      <c r="R257" s="276"/>
      <c r="S257" s="276"/>
      <c r="T257" s="276"/>
      <c r="U257" s="275"/>
      <c r="V257" s="275"/>
      <c r="W257" s="223"/>
      <c r="X257" s="223"/>
      <c r="Y257" s="189"/>
      <c r="Z257" s="223"/>
    </row>
    <row r="258" spans="3:26" s="224" customFormat="1" x14ac:dyDescent="0.2">
      <c r="C258" s="275"/>
      <c r="D258" s="275"/>
      <c r="E258" s="291"/>
      <c r="F258" s="275"/>
      <c r="G258" s="275"/>
      <c r="H258" s="275"/>
      <c r="I258" s="275"/>
      <c r="J258" s="275"/>
      <c r="K258" s="369"/>
      <c r="L258" s="273"/>
      <c r="M258" s="276"/>
      <c r="N258" s="276"/>
      <c r="O258" s="276"/>
      <c r="P258" s="276"/>
      <c r="Q258" s="275"/>
      <c r="R258" s="276"/>
      <c r="S258" s="276"/>
      <c r="T258" s="276"/>
      <c r="U258" s="275"/>
      <c r="V258" s="275"/>
      <c r="W258" s="223"/>
      <c r="X258" s="223"/>
      <c r="Y258" s="189"/>
      <c r="Z258" s="223"/>
    </row>
    <row r="259" spans="3:26" s="224" customFormat="1" x14ac:dyDescent="0.2">
      <c r="C259" s="275"/>
      <c r="D259" s="275"/>
      <c r="E259" s="291"/>
      <c r="F259" s="275"/>
      <c r="G259" s="275"/>
      <c r="H259" s="275"/>
      <c r="I259" s="275"/>
      <c r="J259" s="275"/>
      <c r="K259" s="369"/>
      <c r="L259" s="273"/>
      <c r="M259" s="276"/>
      <c r="N259" s="276"/>
      <c r="O259" s="276"/>
      <c r="P259" s="276"/>
      <c r="Q259" s="275"/>
      <c r="R259" s="276"/>
      <c r="S259" s="276"/>
      <c r="T259" s="276"/>
      <c r="U259" s="275"/>
      <c r="V259" s="275"/>
      <c r="W259" s="223"/>
      <c r="X259" s="223"/>
      <c r="Y259" s="189"/>
      <c r="Z259" s="223"/>
    </row>
    <row r="260" spans="3:26" s="224" customFormat="1" x14ac:dyDescent="0.2">
      <c r="C260" s="275"/>
      <c r="D260" s="275"/>
      <c r="E260" s="291"/>
      <c r="F260" s="275"/>
      <c r="G260" s="275"/>
      <c r="H260" s="275"/>
      <c r="I260" s="275"/>
      <c r="J260" s="275"/>
      <c r="K260" s="369"/>
      <c r="L260" s="273"/>
      <c r="M260" s="276"/>
      <c r="N260" s="276"/>
      <c r="O260" s="276"/>
      <c r="P260" s="276"/>
      <c r="Q260" s="275"/>
      <c r="R260" s="276"/>
      <c r="S260" s="276"/>
      <c r="T260" s="276"/>
      <c r="U260" s="275"/>
      <c r="V260" s="275"/>
      <c r="W260" s="223"/>
      <c r="X260" s="223"/>
      <c r="Y260" s="189"/>
      <c r="Z260" s="223"/>
    </row>
    <row r="261" spans="3:26" s="224" customFormat="1" x14ac:dyDescent="0.2">
      <c r="C261" s="275"/>
      <c r="D261" s="275"/>
      <c r="E261" s="291"/>
      <c r="F261" s="275"/>
      <c r="G261" s="275"/>
      <c r="H261" s="275"/>
      <c r="I261" s="275"/>
      <c r="J261" s="275"/>
      <c r="K261" s="369"/>
      <c r="L261" s="273"/>
      <c r="M261" s="276"/>
      <c r="N261" s="276"/>
      <c r="O261" s="276"/>
      <c r="P261" s="276"/>
      <c r="Q261" s="275"/>
      <c r="R261" s="276"/>
      <c r="S261" s="276"/>
      <c r="T261" s="276"/>
      <c r="U261" s="275"/>
      <c r="V261" s="275"/>
      <c r="W261" s="223"/>
      <c r="X261" s="223"/>
      <c r="Y261" s="189"/>
      <c r="Z261" s="223"/>
    </row>
    <row r="262" spans="3:26" s="224" customFormat="1" x14ac:dyDescent="0.2">
      <c r="C262" s="275"/>
      <c r="D262" s="275"/>
      <c r="E262" s="291"/>
      <c r="F262" s="275"/>
      <c r="G262" s="275"/>
      <c r="H262" s="275"/>
      <c r="I262" s="275"/>
      <c r="J262" s="275"/>
      <c r="K262" s="369"/>
      <c r="L262" s="273"/>
      <c r="M262" s="276"/>
      <c r="N262" s="276"/>
      <c r="O262" s="276"/>
      <c r="P262" s="276"/>
      <c r="Q262" s="275"/>
      <c r="R262" s="276"/>
      <c r="S262" s="276"/>
      <c r="T262" s="276"/>
      <c r="U262" s="275"/>
      <c r="V262" s="275"/>
      <c r="W262" s="223"/>
      <c r="X262" s="223"/>
      <c r="Y262" s="189"/>
      <c r="Z262" s="223"/>
    </row>
    <row r="263" spans="3:26" s="224" customFormat="1" x14ac:dyDescent="0.2">
      <c r="C263" s="275"/>
      <c r="D263" s="275"/>
      <c r="E263" s="291"/>
      <c r="F263" s="275"/>
      <c r="G263" s="275"/>
      <c r="H263" s="275"/>
      <c r="I263" s="275"/>
      <c r="J263" s="275"/>
      <c r="K263" s="369"/>
      <c r="L263" s="273"/>
      <c r="M263" s="276"/>
      <c r="N263" s="276"/>
      <c r="O263" s="276"/>
      <c r="P263" s="276"/>
      <c r="Q263" s="275"/>
      <c r="R263" s="276"/>
      <c r="S263" s="276"/>
      <c r="T263" s="276"/>
      <c r="U263" s="275"/>
      <c r="V263" s="275"/>
      <c r="W263" s="223"/>
      <c r="X263" s="223"/>
      <c r="Y263" s="189"/>
      <c r="Z263" s="223"/>
    </row>
    <row r="264" spans="3:26" s="224" customFormat="1" x14ac:dyDescent="0.2">
      <c r="C264" s="275"/>
      <c r="D264" s="275"/>
      <c r="E264" s="291"/>
      <c r="F264" s="275"/>
      <c r="G264" s="275"/>
      <c r="H264" s="275"/>
      <c r="I264" s="275"/>
      <c r="J264" s="275"/>
      <c r="K264" s="369"/>
      <c r="L264" s="273"/>
      <c r="M264" s="276"/>
      <c r="N264" s="276"/>
      <c r="O264" s="276"/>
      <c r="P264" s="276"/>
      <c r="Q264" s="275"/>
      <c r="R264" s="276"/>
      <c r="S264" s="276"/>
      <c r="T264" s="276"/>
      <c r="U264" s="275"/>
      <c r="V264" s="275"/>
      <c r="W264" s="223"/>
      <c r="X264" s="223"/>
      <c r="Y264" s="189"/>
      <c r="Z264" s="223"/>
    </row>
    <row r="265" spans="3:26" s="224" customFormat="1" x14ac:dyDescent="0.2">
      <c r="C265" s="275"/>
      <c r="D265" s="275"/>
      <c r="E265" s="291"/>
      <c r="F265" s="275"/>
      <c r="G265" s="275"/>
      <c r="H265" s="275"/>
      <c r="I265" s="275"/>
      <c r="J265" s="275"/>
      <c r="K265" s="369"/>
      <c r="L265" s="273"/>
      <c r="M265" s="276"/>
      <c r="N265" s="276"/>
      <c r="O265" s="276"/>
      <c r="P265" s="276"/>
      <c r="Q265" s="275"/>
      <c r="R265" s="276"/>
      <c r="S265" s="276"/>
      <c r="T265" s="276"/>
      <c r="U265" s="275"/>
      <c r="V265" s="275"/>
      <c r="W265" s="223"/>
      <c r="X265" s="223"/>
      <c r="Y265" s="189"/>
      <c r="Z265" s="223"/>
    </row>
    <row r="266" spans="3:26" s="224" customFormat="1" x14ac:dyDescent="0.2">
      <c r="C266" s="275"/>
      <c r="D266" s="275"/>
      <c r="E266" s="291"/>
      <c r="F266" s="275"/>
      <c r="G266" s="275"/>
      <c r="H266" s="275"/>
      <c r="I266" s="275"/>
      <c r="J266" s="275"/>
      <c r="K266" s="369"/>
      <c r="L266" s="273"/>
      <c r="M266" s="276"/>
      <c r="N266" s="276"/>
      <c r="O266" s="276"/>
      <c r="P266" s="276"/>
      <c r="Q266" s="275"/>
      <c r="R266" s="276"/>
      <c r="S266" s="276"/>
      <c r="T266" s="276"/>
      <c r="U266" s="275"/>
      <c r="V266" s="275"/>
      <c r="W266" s="223"/>
      <c r="X266" s="223"/>
      <c r="Y266" s="189"/>
      <c r="Z266" s="223"/>
    </row>
    <row r="267" spans="3:26" s="224" customFormat="1" x14ac:dyDescent="0.2">
      <c r="C267" s="275"/>
      <c r="D267" s="275"/>
      <c r="E267" s="291"/>
      <c r="F267" s="275"/>
      <c r="G267" s="275"/>
      <c r="H267" s="275"/>
      <c r="I267" s="275"/>
      <c r="J267" s="275"/>
      <c r="K267" s="369"/>
      <c r="L267" s="273"/>
      <c r="M267" s="276"/>
      <c r="N267" s="276"/>
      <c r="O267" s="276"/>
      <c r="P267" s="276"/>
      <c r="Q267" s="275"/>
      <c r="R267" s="276"/>
      <c r="S267" s="276"/>
      <c r="T267" s="276"/>
      <c r="U267" s="275"/>
      <c r="V267" s="275"/>
      <c r="W267" s="223"/>
      <c r="X267" s="223"/>
      <c r="Y267" s="189"/>
      <c r="Z267" s="223"/>
    </row>
    <row r="268" spans="3:26" s="224" customFormat="1" x14ac:dyDescent="0.2">
      <c r="C268" s="275"/>
      <c r="D268" s="275"/>
      <c r="E268" s="291"/>
      <c r="F268" s="275"/>
      <c r="G268" s="275"/>
      <c r="H268" s="275"/>
      <c r="I268" s="275"/>
      <c r="J268" s="275"/>
      <c r="K268" s="369"/>
      <c r="L268" s="273"/>
      <c r="M268" s="276"/>
      <c r="N268" s="276"/>
      <c r="O268" s="276"/>
      <c r="P268" s="276"/>
      <c r="Q268" s="275"/>
      <c r="R268" s="276"/>
      <c r="S268" s="276"/>
      <c r="T268" s="276"/>
      <c r="U268" s="275"/>
      <c r="V268" s="275"/>
      <c r="W268" s="223"/>
      <c r="X268" s="223"/>
      <c r="Y268" s="189"/>
      <c r="Z268" s="223"/>
    </row>
    <row r="269" spans="3:26" s="224" customFormat="1" x14ac:dyDescent="0.2">
      <c r="C269" s="275"/>
      <c r="D269" s="275"/>
      <c r="E269" s="291"/>
      <c r="F269" s="275"/>
      <c r="G269" s="275"/>
      <c r="H269" s="275"/>
      <c r="I269" s="275"/>
      <c r="J269" s="275"/>
      <c r="K269" s="369"/>
      <c r="L269" s="273"/>
      <c r="M269" s="276"/>
      <c r="N269" s="276"/>
      <c r="O269" s="276"/>
      <c r="P269" s="276"/>
      <c r="Q269" s="275"/>
      <c r="R269" s="276"/>
      <c r="S269" s="276"/>
      <c r="T269" s="276"/>
      <c r="U269" s="275"/>
      <c r="V269" s="275"/>
      <c r="W269" s="223"/>
      <c r="X269" s="223"/>
      <c r="Y269" s="189"/>
      <c r="Z269" s="223"/>
    </row>
    <row r="270" spans="3:26" s="224" customFormat="1" x14ac:dyDescent="0.2">
      <c r="C270" s="275"/>
      <c r="D270" s="275"/>
      <c r="E270" s="291"/>
      <c r="F270" s="275"/>
      <c r="G270" s="275"/>
      <c r="H270" s="275"/>
      <c r="I270" s="275"/>
      <c r="J270" s="275"/>
      <c r="K270" s="369"/>
      <c r="L270" s="273"/>
      <c r="M270" s="276"/>
      <c r="N270" s="276"/>
      <c r="O270" s="276"/>
      <c r="P270" s="276"/>
      <c r="Q270" s="275"/>
      <c r="R270" s="276"/>
      <c r="S270" s="276"/>
      <c r="T270" s="276"/>
      <c r="U270" s="275"/>
      <c r="V270" s="275"/>
      <c r="W270" s="223"/>
      <c r="X270" s="223"/>
      <c r="Y270" s="189"/>
      <c r="Z270" s="223"/>
    </row>
    <row r="271" spans="3:26" s="224" customFormat="1" x14ac:dyDescent="0.2">
      <c r="C271" s="275"/>
      <c r="D271" s="275"/>
      <c r="E271" s="291"/>
      <c r="F271" s="275"/>
      <c r="G271" s="275"/>
      <c r="H271" s="275"/>
      <c r="I271" s="275"/>
      <c r="J271" s="275"/>
      <c r="K271" s="369"/>
      <c r="L271" s="273"/>
      <c r="M271" s="276"/>
      <c r="N271" s="276"/>
      <c r="O271" s="276"/>
      <c r="P271" s="276"/>
      <c r="Q271" s="275"/>
      <c r="R271" s="276"/>
      <c r="S271" s="276"/>
      <c r="T271" s="276"/>
      <c r="U271" s="275"/>
      <c r="V271" s="275"/>
      <c r="W271" s="223"/>
      <c r="X271" s="223"/>
      <c r="Y271" s="189"/>
      <c r="Z271" s="223"/>
    </row>
    <row r="272" spans="3:26" s="224" customFormat="1" x14ac:dyDescent="0.2">
      <c r="C272" s="275"/>
      <c r="D272" s="275"/>
      <c r="E272" s="291"/>
      <c r="F272" s="275"/>
      <c r="G272" s="275"/>
      <c r="H272" s="275"/>
      <c r="I272" s="275"/>
      <c r="J272" s="275"/>
      <c r="K272" s="369"/>
      <c r="L272" s="273"/>
      <c r="M272" s="276"/>
      <c r="N272" s="276"/>
      <c r="O272" s="276"/>
      <c r="P272" s="276"/>
      <c r="Q272" s="275"/>
      <c r="R272" s="276"/>
      <c r="S272" s="276"/>
      <c r="T272" s="276"/>
      <c r="U272" s="275"/>
      <c r="V272" s="275"/>
      <c r="W272" s="223"/>
      <c r="X272" s="223"/>
      <c r="Y272" s="189"/>
      <c r="Z272" s="223"/>
    </row>
    <row r="273" spans="3:26" s="224" customFormat="1" x14ac:dyDescent="0.2">
      <c r="C273" s="275"/>
      <c r="D273" s="275"/>
      <c r="E273" s="291"/>
      <c r="F273" s="275"/>
      <c r="G273" s="275"/>
      <c r="H273" s="275"/>
      <c r="I273" s="275"/>
      <c r="J273" s="275"/>
      <c r="K273" s="369"/>
      <c r="L273" s="273"/>
      <c r="M273" s="276"/>
      <c r="N273" s="276"/>
      <c r="O273" s="276"/>
      <c r="P273" s="276"/>
      <c r="Q273" s="275"/>
      <c r="R273" s="276"/>
      <c r="S273" s="276"/>
      <c r="T273" s="276"/>
      <c r="U273" s="275"/>
      <c r="V273" s="275"/>
      <c r="W273" s="223"/>
      <c r="X273" s="223"/>
      <c r="Y273" s="189"/>
      <c r="Z273" s="223"/>
    </row>
    <row r="274" spans="3:26" s="224" customFormat="1" x14ac:dyDescent="0.2">
      <c r="C274" s="275"/>
      <c r="D274" s="275"/>
      <c r="E274" s="291"/>
      <c r="F274" s="275"/>
      <c r="G274" s="275"/>
      <c r="H274" s="275"/>
      <c r="I274" s="275"/>
      <c r="J274" s="275"/>
      <c r="K274" s="369"/>
      <c r="L274" s="273"/>
      <c r="M274" s="276"/>
      <c r="N274" s="276"/>
      <c r="O274" s="276"/>
      <c r="P274" s="276"/>
      <c r="Q274" s="275"/>
      <c r="R274" s="276"/>
      <c r="S274" s="276"/>
      <c r="T274" s="276"/>
      <c r="U274" s="275"/>
      <c r="V274" s="275"/>
      <c r="W274" s="223"/>
      <c r="X274" s="223"/>
      <c r="Y274" s="189"/>
      <c r="Z274" s="223"/>
    </row>
    <row r="275" spans="3:26" s="224" customFormat="1" x14ac:dyDescent="0.2">
      <c r="C275" s="275"/>
      <c r="D275" s="275"/>
      <c r="E275" s="291"/>
      <c r="F275" s="275"/>
      <c r="G275" s="275"/>
      <c r="H275" s="275"/>
      <c r="I275" s="275"/>
      <c r="J275" s="275"/>
      <c r="K275" s="369"/>
      <c r="L275" s="273"/>
      <c r="M275" s="276"/>
      <c r="N275" s="276"/>
      <c r="O275" s="276"/>
      <c r="P275" s="276"/>
      <c r="Q275" s="275"/>
      <c r="R275" s="276"/>
      <c r="S275" s="276"/>
      <c r="T275" s="276"/>
      <c r="U275" s="275"/>
      <c r="V275" s="275"/>
      <c r="W275" s="223"/>
      <c r="X275" s="223"/>
      <c r="Y275" s="189"/>
      <c r="Z275" s="223"/>
    </row>
    <row r="276" spans="3:26" s="224" customFormat="1" x14ac:dyDescent="0.2">
      <c r="C276" s="275"/>
      <c r="D276" s="275"/>
      <c r="E276" s="291"/>
      <c r="F276" s="275"/>
      <c r="G276" s="275"/>
      <c r="H276" s="275"/>
      <c r="I276" s="275"/>
      <c r="J276" s="275"/>
      <c r="K276" s="369"/>
      <c r="L276" s="273"/>
      <c r="M276" s="276"/>
      <c r="N276" s="276"/>
      <c r="O276" s="276"/>
      <c r="P276" s="276"/>
      <c r="Q276" s="275"/>
      <c r="R276" s="276"/>
      <c r="S276" s="276"/>
      <c r="T276" s="276"/>
      <c r="U276" s="275"/>
      <c r="V276" s="275"/>
      <c r="W276" s="223"/>
      <c r="X276" s="223"/>
      <c r="Y276" s="189"/>
      <c r="Z276" s="223"/>
    </row>
    <row r="277" spans="3:26" s="224" customFormat="1" x14ac:dyDescent="0.2">
      <c r="C277" s="275"/>
      <c r="D277" s="275"/>
      <c r="E277" s="291"/>
      <c r="F277" s="275"/>
      <c r="G277" s="275"/>
      <c r="H277" s="275"/>
      <c r="I277" s="275"/>
      <c r="J277" s="275"/>
      <c r="K277" s="369"/>
      <c r="L277" s="273"/>
      <c r="M277" s="276"/>
      <c r="N277" s="276"/>
      <c r="O277" s="276"/>
      <c r="P277" s="276"/>
      <c r="Q277" s="275"/>
      <c r="R277" s="276"/>
      <c r="S277" s="276"/>
      <c r="T277" s="276"/>
      <c r="U277" s="275"/>
      <c r="V277" s="275"/>
      <c r="W277" s="223"/>
      <c r="X277" s="223"/>
      <c r="Y277" s="189"/>
      <c r="Z277" s="223"/>
    </row>
    <row r="278" spans="3:26" s="224" customFormat="1" x14ac:dyDescent="0.2">
      <c r="C278" s="275"/>
      <c r="D278" s="275"/>
      <c r="E278" s="291"/>
      <c r="F278" s="275"/>
      <c r="G278" s="275"/>
      <c r="H278" s="275"/>
      <c r="I278" s="275"/>
      <c r="J278" s="275"/>
      <c r="K278" s="369"/>
      <c r="L278" s="273"/>
      <c r="M278" s="276"/>
      <c r="N278" s="276"/>
      <c r="O278" s="276"/>
      <c r="P278" s="276"/>
      <c r="Q278" s="275"/>
      <c r="R278" s="276"/>
      <c r="S278" s="276"/>
      <c r="T278" s="276"/>
      <c r="U278" s="275"/>
      <c r="V278" s="275"/>
      <c r="W278" s="223"/>
      <c r="X278" s="223"/>
      <c r="Y278" s="189"/>
      <c r="Z278" s="223"/>
    </row>
    <row r="279" spans="3:26" s="224" customFormat="1" x14ac:dyDescent="0.2">
      <c r="C279" s="275"/>
      <c r="D279" s="275"/>
      <c r="E279" s="291"/>
      <c r="F279" s="275"/>
      <c r="G279" s="275"/>
      <c r="H279" s="275"/>
      <c r="I279" s="275"/>
      <c r="J279" s="275"/>
      <c r="K279" s="369"/>
      <c r="L279" s="273"/>
      <c r="M279" s="276"/>
      <c r="N279" s="276"/>
      <c r="O279" s="276"/>
      <c r="P279" s="276"/>
      <c r="Q279" s="275"/>
      <c r="R279" s="276"/>
      <c r="S279" s="276"/>
      <c r="T279" s="276"/>
      <c r="U279" s="275"/>
      <c r="V279" s="275"/>
      <c r="W279" s="223"/>
      <c r="X279" s="223"/>
      <c r="Y279" s="189"/>
      <c r="Z279" s="223"/>
    </row>
    <row r="280" spans="3:26" s="224" customFormat="1" x14ac:dyDescent="0.2">
      <c r="C280" s="275"/>
      <c r="D280" s="275"/>
      <c r="E280" s="291"/>
      <c r="F280" s="275"/>
      <c r="G280" s="275"/>
      <c r="H280" s="275"/>
      <c r="I280" s="275"/>
      <c r="J280" s="275"/>
      <c r="K280" s="369"/>
      <c r="L280" s="273"/>
      <c r="M280" s="276"/>
      <c r="N280" s="276"/>
      <c r="O280" s="276"/>
      <c r="P280" s="276"/>
      <c r="Q280" s="275"/>
      <c r="R280" s="276"/>
      <c r="S280" s="276"/>
      <c r="T280" s="276"/>
      <c r="U280" s="275"/>
      <c r="V280" s="275"/>
      <c r="W280" s="223"/>
      <c r="X280" s="223"/>
      <c r="Y280" s="189"/>
      <c r="Z280" s="223"/>
    </row>
    <row r="281" spans="3:26" s="224" customFormat="1" x14ac:dyDescent="0.2">
      <c r="C281" s="275"/>
      <c r="D281" s="275"/>
      <c r="E281" s="291"/>
      <c r="F281" s="275"/>
      <c r="G281" s="275"/>
      <c r="H281" s="275"/>
      <c r="I281" s="275"/>
      <c r="J281" s="275"/>
      <c r="K281" s="369"/>
      <c r="L281" s="273"/>
      <c r="M281" s="276"/>
      <c r="N281" s="276"/>
      <c r="O281" s="276"/>
      <c r="P281" s="276"/>
      <c r="Q281" s="275"/>
      <c r="R281" s="276"/>
      <c r="S281" s="276"/>
      <c r="T281" s="276"/>
      <c r="U281" s="275"/>
      <c r="V281" s="275"/>
      <c r="W281" s="223"/>
      <c r="X281" s="223"/>
      <c r="Y281" s="189"/>
      <c r="Z281" s="223"/>
    </row>
    <row r="282" spans="3:26" s="224" customFormat="1" x14ac:dyDescent="0.2">
      <c r="C282" s="275"/>
      <c r="D282" s="275"/>
      <c r="E282" s="291"/>
      <c r="F282" s="275"/>
      <c r="G282" s="275"/>
      <c r="H282" s="275"/>
      <c r="I282" s="275"/>
      <c r="J282" s="275"/>
      <c r="K282" s="369"/>
      <c r="L282" s="273"/>
      <c r="M282" s="276"/>
      <c r="N282" s="276"/>
      <c r="O282" s="276"/>
      <c r="P282" s="276"/>
      <c r="Q282" s="275"/>
      <c r="R282" s="276"/>
      <c r="S282" s="276"/>
      <c r="T282" s="276"/>
      <c r="U282" s="275"/>
      <c r="V282" s="275"/>
      <c r="W282" s="223"/>
      <c r="X282" s="223"/>
      <c r="Y282" s="189"/>
      <c r="Z282" s="223"/>
    </row>
    <row r="283" spans="3:26" s="224" customFormat="1" x14ac:dyDescent="0.2">
      <c r="C283" s="275"/>
      <c r="D283" s="275"/>
      <c r="E283" s="291"/>
      <c r="F283" s="275"/>
      <c r="G283" s="275"/>
      <c r="H283" s="275"/>
      <c r="I283" s="275"/>
      <c r="J283" s="275"/>
      <c r="K283" s="369"/>
      <c r="L283" s="273"/>
      <c r="M283" s="276"/>
      <c r="N283" s="276"/>
      <c r="O283" s="276"/>
      <c r="P283" s="276"/>
      <c r="Q283" s="275"/>
      <c r="R283" s="276"/>
      <c r="S283" s="276"/>
      <c r="T283" s="276"/>
      <c r="U283" s="275"/>
      <c r="V283" s="275"/>
      <c r="W283" s="223"/>
      <c r="X283" s="223"/>
      <c r="Y283" s="189"/>
      <c r="Z283" s="223"/>
    </row>
    <row r="284" spans="3:26" s="224" customFormat="1" x14ac:dyDescent="0.2">
      <c r="C284" s="275"/>
      <c r="D284" s="275"/>
      <c r="E284" s="291"/>
      <c r="F284" s="275"/>
      <c r="G284" s="275"/>
      <c r="H284" s="275"/>
      <c r="I284" s="275"/>
      <c r="J284" s="275"/>
      <c r="K284" s="369"/>
      <c r="L284" s="273"/>
      <c r="M284" s="276"/>
      <c r="N284" s="276"/>
      <c r="O284" s="276"/>
      <c r="P284" s="276"/>
      <c r="Q284" s="275"/>
      <c r="R284" s="276"/>
      <c r="S284" s="276"/>
      <c r="T284" s="276"/>
      <c r="U284" s="275"/>
      <c r="V284" s="275"/>
      <c r="W284" s="223"/>
      <c r="X284" s="223"/>
      <c r="Y284" s="189"/>
      <c r="Z284" s="223"/>
    </row>
    <row r="285" spans="3:26" s="224" customFormat="1" x14ac:dyDescent="0.2">
      <c r="C285" s="275"/>
      <c r="D285" s="275"/>
      <c r="E285" s="291"/>
      <c r="F285" s="275"/>
      <c r="G285" s="275"/>
      <c r="H285" s="275"/>
      <c r="I285" s="275"/>
      <c r="J285" s="275"/>
      <c r="K285" s="369"/>
      <c r="L285" s="273"/>
      <c r="M285" s="276"/>
      <c r="N285" s="276"/>
      <c r="O285" s="276"/>
      <c r="P285" s="276"/>
      <c r="Q285" s="275"/>
      <c r="R285" s="276"/>
      <c r="S285" s="276"/>
      <c r="T285" s="276"/>
      <c r="U285" s="275"/>
      <c r="V285" s="275"/>
      <c r="W285" s="223"/>
      <c r="X285" s="223"/>
      <c r="Y285" s="189"/>
      <c r="Z285" s="223"/>
    </row>
    <row r="286" spans="3:26" s="224" customFormat="1" x14ac:dyDescent="0.2">
      <c r="C286" s="275"/>
      <c r="D286" s="275"/>
      <c r="E286" s="291"/>
      <c r="F286" s="275"/>
      <c r="G286" s="275"/>
      <c r="H286" s="275"/>
      <c r="I286" s="275"/>
      <c r="J286" s="275"/>
      <c r="K286" s="369"/>
      <c r="L286" s="273"/>
      <c r="M286" s="276"/>
      <c r="N286" s="276"/>
      <c r="O286" s="276"/>
      <c r="P286" s="276"/>
      <c r="Q286" s="275"/>
      <c r="R286" s="276"/>
      <c r="S286" s="276"/>
      <c r="T286" s="276"/>
      <c r="U286" s="275"/>
      <c r="V286" s="275"/>
      <c r="W286" s="223"/>
      <c r="X286" s="223"/>
      <c r="Y286" s="189"/>
      <c r="Z286" s="223"/>
    </row>
    <row r="287" spans="3:26" s="224" customFormat="1" x14ac:dyDescent="0.2">
      <c r="C287" s="275"/>
      <c r="D287" s="275"/>
      <c r="E287" s="291"/>
      <c r="F287" s="275"/>
      <c r="G287" s="275"/>
      <c r="H287" s="275"/>
      <c r="I287" s="275"/>
      <c r="J287" s="275"/>
      <c r="K287" s="369"/>
      <c r="L287" s="273"/>
      <c r="M287" s="276"/>
      <c r="N287" s="276"/>
      <c r="O287" s="276"/>
      <c r="P287" s="276"/>
      <c r="Q287" s="275"/>
      <c r="R287" s="276"/>
      <c r="S287" s="276"/>
      <c r="T287" s="276"/>
      <c r="U287" s="275"/>
      <c r="V287" s="275"/>
      <c r="W287" s="223"/>
      <c r="X287" s="223"/>
      <c r="Y287" s="189"/>
      <c r="Z287" s="223"/>
    </row>
    <row r="288" spans="3:26" s="224" customFormat="1" x14ac:dyDescent="0.2">
      <c r="C288" s="275"/>
      <c r="D288" s="275"/>
      <c r="E288" s="291"/>
      <c r="F288" s="275"/>
      <c r="G288" s="275"/>
      <c r="H288" s="275"/>
      <c r="I288" s="275"/>
      <c r="J288" s="275"/>
      <c r="K288" s="369"/>
      <c r="L288" s="273"/>
      <c r="M288" s="276"/>
      <c r="N288" s="276"/>
      <c r="O288" s="276"/>
      <c r="P288" s="276"/>
      <c r="Q288" s="275"/>
      <c r="R288" s="276"/>
      <c r="S288" s="276"/>
      <c r="T288" s="276"/>
      <c r="U288" s="275"/>
      <c r="V288" s="275"/>
      <c r="W288" s="223"/>
      <c r="X288" s="223"/>
      <c r="Y288" s="189"/>
      <c r="Z288" s="223"/>
    </row>
    <row r="289" spans="3:26" s="224" customFormat="1" x14ac:dyDescent="0.2">
      <c r="C289" s="275"/>
      <c r="D289" s="275"/>
      <c r="E289" s="291"/>
      <c r="F289" s="275"/>
      <c r="G289" s="275"/>
      <c r="H289" s="275"/>
      <c r="I289" s="275"/>
      <c r="J289" s="275"/>
      <c r="K289" s="369"/>
      <c r="L289" s="273"/>
      <c r="M289" s="276"/>
      <c r="N289" s="276"/>
      <c r="O289" s="276"/>
      <c r="P289" s="276"/>
      <c r="Q289" s="275"/>
      <c r="R289" s="276"/>
      <c r="S289" s="276"/>
      <c r="T289" s="276"/>
      <c r="U289" s="275"/>
      <c r="V289" s="275"/>
      <c r="W289" s="223"/>
      <c r="X289" s="223"/>
      <c r="Y289" s="189"/>
      <c r="Z289" s="223"/>
    </row>
    <row r="290" spans="3:26" s="224" customFormat="1" x14ac:dyDescent="0.2">
      <c r="C290" s="275"/>
      <c r="D290" s="275"/>
      <c r="E290" s="291"/>
      <c r="F290" s="275"/>
      <c r="G290" s="275"/>
      <c r="H290" s="275"/>
      <c r="I290" s="275"/>
      <c r="J290" s="275"/>
      <c r="K290" s="369"/>
      <c r="L290" s="273"/>
      <c r="M290" s="276"/>
      <c r="N290" s="276"/>
      <c r="O290" s="276"/>
      <c r="P290" s="276"/>
      <c r="Q290" s="275"/>
      <c r="R290" s="276"/>
      <c r="S290" s="276"/>
      <c r="T290" s="276"/>
      <c r="U290" s="275"/>
      <c r="V290" s="275"/>
      <c r="W290" s="223"/>
      <c r="X290" s="223"/>
      <c r="Y290" s="189"/>
      <c r="Z290" s="223"/>
    </row>
    <row r="291" spans="3:26" s="224" customFormat="1" x14ac:dyDescent="0.2">
      <c r="C291" s="275"/>
      <c r="D291" s="275"/>
      <c r="E291" s="291"/>
      <c r="F291" s="275"/>
      <c r="G291" s="275"/>
      <c r="H291" s="275"/>
      <c r="I291" s="275"/>
      <c r="J291" s="275"/>
      <c r="K291" s="369"/>
      <c r="L291" s="273"/>
      <c r="M291" s="276"/>
      <c r="N291" s="276"/>
      <c r="O291" s="276"/>
      <c r="P291" s="276"/>
      <c r="Q291" s="275"/>
      <c r="R291" s="276"/>
      <c r="S291" s="276"/>
      <c r="T291" s="276"/>
      <c r="U291" s="275"/>
      <c r="V291" s="275"/>
      <c r="W291" s="223"/>
      <c r="X291" s="223"/>
      <c r="Y291" s="189"/>
      <c r="Z291" s="223"/>
    </row>
    <row r="292" spans="3:26" s="224" customFormat="1" x14ac:dyDescent="0.2">
      <c r="C292" s="275"/>
      <c r="D292" s="275"/>
      <c r="E292" s="291"/>
      <c r="F292" s="275"/>
      <c r="G292" s="275"/>
      <c r="H292" s="275"/>
      <c r="I292" s="275"/>
      <c r="J292" s="275"/>
      <c r="K292" s="369"/>
      <c r="L292" s="273"/>
      <c r="M292" s="276"/>
      <c r="N292" s="276"/>
      <c r="O292" s="276"/>
      <c r="P292" s="276"/>
      <c r="Q292" s="275"/>
      <c r="R292" s="276"/>
      <c r="S292" s="276"/>
      <c r="T292" s="276"/>
      <c r="U292" s="275"/>
      <c r="V292" s="275"/>
      <c r="W292" s="223"/>
      <c r="X292" s="223"/>
      <c r="Y292" s="189"/>
      <c r="Z292" s="223"/>
    </row>
    <row r="293" spans="3:26" s="224" customFormat="1" x14ac:dyDescent="0.2">
      <c r="C293" s="275"/>
      <c r="D293" s="275"/>
      <c r="E293" s="291"/>
      <c r="F293" s="275"/>
      <c r="G293" s="275"/>
      <c r="H293" s="275"/>
      <c r="I293" s="275"/>
      <c r="J293" s="275"/>
      <c r="K293" s="369"/>
      <c r="L293" s="273"/>
      <c r="M293" s="276"/>
      <c r="N293" s="276"/>
      <c r="O293" s="276"/>
      <c r="P293" s="276"/>
      <c r="Q293" s="275"/>
      <c r="R293" s="276"/>
      <c r="S293" s="276"/>
      <c r="T293" s="276"/>
      <c r="U293" s="275"/>
      <c r="V293" s="275"/>
      <c r="W293" s="223"/>
      <c r="X293" s="223"/>
      <c r="Y293" s="189"/>
      <c r="Z293" s="223"/>
    </row>
    <row r="294" spans="3:26" s="224" customFormat="1" x14ac:dyDescent="0.2">
      <c r="C294" s="275"/>
      <c r="D294" s="275"/>
      <c r="E294" s="291"/>
      <c r="F294" s="275"/>
      <c r="G294" s="275"/>
      <c r="H294" s="275"/>
      <c r="I294" s="275"/>
      <c r="J294" s="275"/>
      <c r="K294" s="369"/>
      <c r="L294" s="273"/>
      <c r="M294" s="276"/>
      <c r="N294" s="276"/>
      <c r="O294" s="276"/>
      <c r="P294" s="276"/>
      <c r="Q294" s="275"/>
      <c r="R294" s="276"/>
      <c r="S294" s="276"/>
      <c r="T294" s="276"/>
      <c r="U294" s="275"/>
      <c r="V294" s="275"/>
      <c r="W294" s="223"/>
      <c r="X294" s="223"/>
      <c r="Y294" s="189"/>
      <c r="Z294" s="223"/>
    </row>
    <row r="295" spans="3:26" s="224" customFormat="1" x14ac:dyDescent="0.2">
      <c r="C295" s="275"/>
      <c r="D295" s="275"/>
      <c r="E295" s="291"/>
      <c r="F295" s="275"/>
      <c r="G295" s="275"/>
      <c r="H295" s="275"/>
      <c r="I295" s="275"/>
      <c r="J295" s="275"/>
      <c r="K295" s="369"/>
      <c r="L295" s="273"/>
      <c r="M295" s="276"/>
      <c r="N295" s="276"/>
      <c r="O295" s="276"/>
      <c r="P295" s="276"/>
      <c r="Q295" s="275"/>
      <c r="R295" s="276"/>
      <c r="S295" s="276"/>
      <c r="T295" s="276"/>
      <c r="U295" s="275"/>
      <c r="V295" s="275"/>
      <c r="W295" s="223"/>
      <c r="X295" s="223"/>
      <c r="Y295" s="189"/>
      <c r="Z295" s="223"/>
    </row>
    <row r="296" spans="3:26" s="224" customFormat="1" x14ac:dyDescent="0.2">
      <c r="C296" s="275"/>
      <c r="D296" s="275"/>
      <c r="E296" s="291"/>
      <c r="F296" s="275"/>
      <c r="G296" s="275"/>
      <c r="H296" s="275"/>
      <c r="I296" s="275"/>
      <c r="J296" s="275"/>
      <c r="K296" s="369"/>
      <c r="L296" s="273"/>
      <c r="M296" s="276"/>
      <c r="N296" s="276"/>
      <c r="O296" s="276"/>
      <c r="P296" s="276"/>
      <c r="Q296" s="275"/>
      <c r="R296" s="276"/>
      <c r="S296" s="276"/>
      <c r="T296" s="276"/>
      <c r="U296" s="275"/>
      <c r="V296" s="275"/>
      <c r="W296" s="223"/>
      <c r="X296" s="223"/>
      <c r="Y296" s="189"/>
      <c r="Z296" s="223"/>
    </row>
    <row r="297" spans="3:26" s="224" customFormat="1" x14ac:dyDescent="0.2">
      <c r="C297" s="275"/>
      <c r="D297" s="275"/>
      <c r="E297" s="291"/>
      <c r="F297" s="275"/>
      <c r="G297" s="275"/>
      <c r="H297" s="275"/>
      <c r="I297" s="275"/>
      <c r="J297" s="275"/>
      <c r="K297" s="369"/>
      <c r="L297" s="273"/>
      <c r="M297" s="276"/>
      <c r="N297" s="276"/>
      <c r="O297" s="276"/>
      <c r="P297" s="276"/>
      <c r="Q297" s="275"/>
      <c r="R297" s="276"/>
      <c r="S297" s="276"/>
      <c r="T297" s="276"/>
      <c r="U297" s="275"/>
      <c r="V297" s="275"/>
      <c r="W297" s="223"/>
      <c r="X297" s="223"/>
      <c r="Y297" s="189"/>
      <c r="Z297" s="223"/>
    </row>
    <row r="298" spans="3:26" s="224" customFormat="1" x14ac:dyDescent="0.2">
      <c r="C298" s="275"/>
      <c r="D298" s="275"/>
      <c r="E298" s="291"/>
      <c r="F298" s="275"/>
      <c r="G298" s="275"/>
      <c r="H298" s="275"/>
      <c r="I298" s="275"/>
      <c r="J298" s="275"/>
      <c r="K298" s="369"/>
      <c r="L298" s="273"/>
      <c r="M298" s="276"/>
      <c r="N298" s="276"/>
      <c r="O298" s="276"/>
      <c r="P298" s="276"/>
      <c r="Q298" s="275"/>
      <c r="R298" s="276"/>
      <c r="S298" s="276"/>
      <c r="T298" s="276"/>
      <c r="U298" s="275"/>
      <c r="V298" s="275"/>
      <c r="W298" s="223"/>
      <c r="X298" s="223"/>
      <c r="Y298" s="189"/>
      <c r="Z298" s="223"/>
    </row>
    <row r="299" spans="3:26" s="224" customFormat="1" x14ac:dyDescent="0.2">
      <c r="C299" s="275"/>
      <c r="D299" s="275"/>
      <c r="E299" s="291"/>
      <c r="F299" s="275"/>
      <c r="G299" s="275"/>
      <c r="H299" s="275"/>
      <c r="I299" s="275"/>
      <c r="J299" s="275"/>
      <c r="K299" s="369"/>
      <c r="L299" s="273"/>
      <c r="M299" s="276"/>
      <c r="N299" s="276"/>
      <c r="O299" s="276"/>
      <c r="P299" s="276"/>
      <c r="Q299" s="275"/>
      <c r="R299" s="276"/>
      <c r="S299" s="276"/>
      <c r="T299" s="276"/>
      <c r="U299" s="275"/>
      <c r="V299" s="275"/>
      <c r="W299" s="223"/>
      <c r="X299" s="223"/>
      <c r="Y299" s="189"/>
      <c r="Z299" s="223"/>
    </row>
    <row r="300" spans="3:26" s="224" customFormat="1" x14ac:dyDescent="0.2">
      <c r="C300" s="275"/>
      <c r="D300" s="275"/>
      <c r="E300" s="291"/>
      <c r="F300" s="275"/>
      <c r="G300" s="275"/>
      <c r="H300" s="275"/>
      <c r="I300" s="275"/>
      <c r="J300" s="275"/>
      <c r="K300" s="369"/>
      <c r="L300" s="273"/>
      <c r="M300" s="276"/>
      <c r="N300" s="276"/>
      <c r="O300" s="276"/>
      <c r="P300" s="276"/>
      <c r="Q300" s="275"/>
      <c r="R300" s="276"/>
      <c r="S300" s="276"/>
      <c r="T300" s="276"/>
      <c r="U300" s="275"/>
      <c r="V300" s="275"/>
      <c r="W300" s="223"/>
      <c r="X300" s="223"/>
      <c r="Y300" s="189"/>
      <c r="Z300" s="223"/>
    </row>
    <row r="301" spans="3:26" s="224" customFormat="1" x14ac:dyDescent="0.2">
      <c r="C301" s="275"/>
      <c r="D301" s="275"/>
      <c r="E301" s="291"/>
      <c r="F301" s="275"/>
      <c r="G301" s="275"/>
      <c r="H301" s="275"/>
      <c r="I301" s="275"/>
      <c r="J301" s="275"/>
      <c r="K301" s="369"/>
      <c r="L301" s="273"/>
      <c r="M301" s="276"/>
      <c r="N301" s="276"/>
      <c r="O301" s="276"/>
      <c r="P301" s="276"/>
      <c r="Q301" s="275"/>
      <c r="R301" s="276"/>
      <c r="S301" s="276"/>
      <c r="T301" s="276"/>
      <c r="U301" s="275"/>
      <c r="V301" s="275"/>
      <c r="W301" s="223"/>
      <c r="X301" s="223"/>
      <c r="Y301" s="189"/>
      <c r="Z301" s="223"/>
    </row>
    <row r="302" spans="3:26" s="224" customFormat="1" x14ac:dyDescent="0.2">
      <c r="C302" s="275"/>
      <c r="D302" s="275"/>
      <c r="E302" s="291"/>
      <c r="F302" s="275"/>
      <c r="G302" s="275"/>
      <c r="H302" s="275"/>
      <c r="I302" s="275"/>
      <c r="J302" s="275"/>
      <c r="K302" s="369"/>
      <c r="L302" s="273"/>
      <c r="M302" s="276"/>
      <c r="N302" s="276"/>
      <c r="O302" s="276"/>
      <c r="P302" s="276"/>
      <c r="Q302" s="275"/>
      <c r="R302" s="276"/>
      <c r="S302" s="276"/>
      <c r="T302" s="276"/>
      <c r="U302" s="275"/>
      <c r="V302" s="275"/>
      <c r="W302" s="223"/>
      <c r="X302" s="223"/>
      <c r="Y302" s="189"/>
      <c r="Z302" s="223"/>
    </row>
    <row r="303" spans="3:26" s="224" customFormat="1" x14ac:dyDescent="0.2">
      <c r="C303" s="275"/>
      <c r="D303" s="275"/>
      <c r="E303" s="291"/>
      <c r="F303" s="275"/>
      <c r="G303" s="275"/>
      <c r="H303" s="275"/>
      <c r="I303" s="275"/>
      <c r="J303" s="275"/>
      <c r="K303" s="369"/>
      <c r="L303" s="273"/>
      <c r="M303" s="276"/>
      <c r="N303" s="276"/>
      <c r="O303" s="276"/>
      <c r="P303" s="276"/>
      <c r="Q303" s="275"/>
      <c r="R303" s="276"/>
      <c r="S303" s="276"/>
      <c r="T303" s="276"/>
      <c r="U303" s="275"/>
      <c r="V303" s="275"/>
      <c r="W303" s="223"/>
      <c r="X303" s="223"/>
      <c r="Y303" s="189"/>
      <c r="Z303" s="223"/>
    </row>
    <row r="304" spans="3:26" s="224" customFormat="1" x14ac:dyDescent="0.2">
      <c r="C304" s="275"/>
      <c r="D304" s="275"/>
      <c r="E304" s="291"/>
      <c r="F304" s="275"/>
      <c r="G304" s="275"/>
      <c r="H304" s="275"/>
      <c r="I304" s="275"/>
      <c r="J304" s="275"/>
      <c r="K304" s="369"/>
      <c r="L304" s="273"/>
      <c r="M304" s="276"/>
      <c r="N304" s="276"/>
      <c r="O304" s="276"/>
      <c r="P304" s="276"/>
      <c r="Q304" s="275"/>
      <c r="R304" s="276"/>
      <c r="S304" s="276"/>
      <c r="T304" s="276"/>
      <c r="U304" s="275"/>
      <c r="V304" s="275"/>
      <c r="W304" s="223"/>
      <c r="X304" s="223"/>
      <c r="Y304" s="189"/>
      <c r="Z304" s="223"/>
    </row>
    <row r="305" spans="3:26" s="224" customFormat="1" x14ac:dyDescent="0.2">
      <c r="C305" s="275"/>
      <c r="D305" s="275"/>
      <c r="E305" s="291"/>
      <c r="F305" s="275"/>
      <c r="G305" s="275"/>
      <c r="H305" s="275"/>
      <c r="I305" s="275"/>
      <c r="J305" s="275"/>
      <c r="K305" s="369"/>
      <c r="L305" s="273"/>
      <c r="M305" s="276"/>
      <c r="N305" s="276"/>
      <c r="O305" s="276"/>
      <c r="P305" s="276"/>
      <c r="Q305" s="275"/>
      <c r="R305" s="276"/>
      <c r="S305" s="276"/>
      <c r="T305" s="276"/>
      <c r="U305" s="275"/>
      <c r="V305" s="275"/>
      <c r="W305" s="223"/>
      <c r="X305" s="223"/>
      <c r="Y305" s="189"/>
      <c r="Z305" s="223"/>
    </row>
    <row r="306" spans="3:26" s="224" customFormat="1" x14ac:dyDescent="0.2">
      <c r="C306" s="275"/>
      <c r="D306" s="275"/>
      <c r="E306" s="291"/>
      <c r="F306" s="275"/>
      <c r="G306" s="275"/>
      <c r="H306" s="275"/>
      <c r="I306" s="275"/>
      <c r="J306" s="275"/>
      <c r="K306" s="369"/>
      <c r="L306" s="273"/>
      <c r="M306" s="276"/>
      <c r="N306" s="276"/>
      <c r="O306" s="276"/>
      <c r="P306" s="276"/>
      <c r="Q306" s="275"/>
      <c r="R306" s="276"/>
      <c r="S306" s="276"/>
      <c r="T306" s="276"/>
      <c r="U306" s="275"/>
      <c r="V306" s="275"/>
      <c r="W306" s="223"/>
      <c r="X306" s="223"/>
      <c r="Y306" s="189"/>
      <c r="Z306" s="223"/>
    </row>
    <row r="307" spans="3:26" s="224" customFormat="1" x14ac:dyDescent="0.2">
      <c r="C307" s="275"/>
      <c r="D307" s="275"/>
      <c r="E307" s="291"/>
      <c r="F307" s="275"/>
      <c r="G307" s="275"/>
      <c r="H307" s="275"/>
      <c r="I307" s="275"/>
      <c r="J307" s="275"/>
      <c r="K307" s="369"/>
      <c r="L307" s="273"/>
      <c r="M307" s="276"/>
      <c r="N307" s="276"/>
      <c r="O307" s="276"/>
      <c r="P307" s="276"/>
      <c r="Q307" s="275"/>
      <c r="R307" s="276"/>
      <c r="S307" s="276"/>
      <c r="T307" s="276"/>
      <c r="U307" s="275"/>
      <c r="V307" s="275"/>
      <c r="W307" s="223"/>
      <c r="X307" s="223"/>
      <c r="Y307" s="189"/>
      <c r="Z307" s="223"/>
    </row>
    <row r="308" spans="3:26" s="224" customFormat="1" x14ac:dyDescent="0.2">
      <c r="C308" s="275"/>
      <c r="D308" s="275"/>
      <c r="E308" s="291"/>
      <c r="F308" s="275"/>
      <c r="G308" s="275"/>
      <c r="H308" s="275"/>
      <c r="I308" s="275"/>
      <c r="J308" s="275"/>
      <c r="K308" s="369"/>
      <c r="L308" s="273"/>
      <c r="M308" s="276"/>
      <c r="N308" s="276"/>
      <c r="O308" s="276"/>
      <c r="P308" s="276"/>
      <c r="Q308" s="275"/>
      <c r="R308" s="276"/>
      <c r="S308" s="276"/>
      <c r="T308" s="276"/>
      <c r="U308" s="275"/>
      <c r="V308" s="275"/>
      <c r="W308" s="223"/>
      <c r="X308" s="223"/>
      <c r="Y308" s="189"/>
      <c r="Z308" s="223"/>
    </row>
    <row r="309" spans="3:26" s="224" customFormat="1" x14ac:dyDescent="0.2">
      <c r="C309" s="275"/>
      <c r="D309" s="275"/>
      <c r="E309" s="291"/>
      <c r="F309" s="275"/>
      <c r="G309" s="275"/>
      <c r="H309" s="275"/>
      <c r="I309" s="275"/>
      <c r="J309" s="275"/>
      <c r="K309" s="369"/>
      <c r="L309" s="273"/>
      <c r="M309" s="276"/>
      <c r="N309" s="276"/>
      <c r="O309" s="276"/>
      <c r="P309" s="276"/>
      <c r="Q309" s="275"/>
      <c r="R309" s="276"/>
      <c r="S309" s="276"/>
      <c r="T309" s="276"/>
      <c r="U309" s="275"/>
      <c r="V309" s="275"/>
      <c r="W309" s="223"/>
      <c r="X309" s="223"/>
      <c r="Y309" s="189"/>
      <c r="Z309" s="223"/>
    </row>
    <row r="310" spans="3:26" s="224" customFormat="1" x14ac:dyDescent="0.2">
      <c r="C310" s="275"/>
      <c r="D310" s="275"/>
      <c r="E310" s="291"/>
      <c r="F310" s="275"/>
      <c r="G310" s="275"/>
      <c r="H310" s="275"/>
      <c r="I310" s="275"/>
      <c r="J310" s="275"/>
      <c r="K310" s="369"/>
      <c r="L310" s="273"/>
      <c r="M310" s="276"/>
      <c r="N310" s="276"/>
      <c r="O310" s="276"/>
      <c r="P310" s="276"/>
      <c r="Q310" s="275"/>
      <c r="R310" s="276"/>
      <c r="S310" s="276"/>
      <c r="T310" s="276"/>
      <c r="U310" s="275"/>
      <c r="V310" s="275"/>
      <c r="W310" s="223"/>
      <c r="X310" s="223"/>
      <c r="Y310" s="189"/>
      <c r="Z310" s="223"/>
    </row>
    <row r="311" spans="3:26" s="224" customFormat="1" x14ac:dyDescent="0.2">
      <c r="C311" s="275"/>
      <c r="D311" s="275"/>
      <c r="E311" s="291"/>
      <c r="F311" s="275"/>
      <c r="G311" s="275"/>
      <c r="H311" s="275"/>
      <c r="I311" s="275"/>
      <c r="J311" s="275"/>
      <c r="K311" s="369"/>
      <c r="L311" s="273"/>
      <c r="M311" s="276"/>
      <c r="N311" s="276"/>
      <c r="O311" s="276"/>
      <c r="P311" s="276"/>
      <c r="Q311" s="275"/>
      <c r="R311" s="276"/>
      <c r="S311" s="276"/>
      <c r="T311" s="276"/>
      <c r="U311" s="275"/>
      <c r="V311" s="275"/>
      <c r="W311" s="223"/>
      <c r="X311" s="223"/>
      <c r="Y311" s="189"/>
      <c r="Z311" s="223"/>
    </row>
    <row r="312" spans="3:26" s="224" customFormat="1" x14ac:dyDescent="0.2">
      <c r="C312" s="275"/>
      <c r="D312" s="275"/>
      <c r="E312" s="291"/>
      <c r="F312" s="275"/>
      <c r="G312" s="275"/>
      <c r="H312" s="275"/>
      <c r="I312" s="275"/>
      <c r="J312" s="275"/>
      <c r="K312" s="369"/>
      <c r="L312" s="273"/>
      <c r="M312" s="276"/>
      <c r="N312" s="276"/>
      <c r="O312" s="276"/>
      <c r="P312" s="276"/>
      <c r="Q312" s="275"/>
      <c r="R312" s="276"/>
      <c r="S312" s="276"/>
      <c r="T312" s="276"/>
      <c r="U312" s="275"/>
      <c r="V312" s="275"/>
      <c r="W312" s="223"/>
      <c r="X312" s="223"/>
      <c r="Y312" s="189"/>
      <c r="Z312" s="223"/>
    </row>
    <row r="313" spans="3:26" s="224" customFormat="1" x14ac:dyDescent="0.2">
      <c r="C313" s="275"/>
      <c r="D313" s="275"/>
      <c r="E313" s="291"/>
      <c r="F313" s="275"/>
      <c r="G313" s="275"/>
      <c r="H313" s="275"/>
      <c r="I313" s="275"/>
      <c r="J313" s="275"/>
      <c r="K313" s="369"/>
      <c r="L313" s="273"/>
      <c r="M313" s="276"/>
      <c r="N313" s="276"/>
      <c r="O313" s="276"/>
      <c r="P313" s="276"/>
      <c r="Q313" s="275"/>
      <c r="R313" s="276"/>
      <c r="S313" s="276"/>
      <c r="T313" s="276"/>
      <c r="U313" s="275"/>
      <c r="V313" s="275"/>
      <c r="W313" s="223"/>
      <c r="X313" s="223"/>
      <c r="Y313" s="189"/>
      <c r="Z313" s="223"/>
    </row>
    <row r="314" spans="3:26" s="224" customFormat="1" x14ac:dyDescent="0.2">
      <c r="C314" s="275"/>
      <c r="D314" s="275"/>
      <c r="E314" s="291"/>
      <c r="F314" s="275"/>
      <c r="G314" s="275"/>
      <c r="H314" s="275"/>
      <c r="I314" s="275"/>
      <c r="J314" s="275"/>
      <c r="K314" s="369"/>
      <c r="L314" s="273"/>
      <c r="M314" s="276"/>
      <c r="N314" s="276"/>
      <c r="O314" s="276"/>
      <c r="P314" s="276"/>
      <c r="Q314" s="275"/>
      <c r="R314" s="276"/>
      <c r="S314" s="276"/>
      <c r="T314" s="276"/>
      <c r="U314" s="275"/>
      <c r="V314" s="275"/>
      <c r="W314" s="223"/>
      <c r="X314" s="223"/>
      <c r="Y314" s="189"/>
      <c r="Z314" s="223"/>
    </row>
    <row r="315" spans="3:26" s="224" customFormat="1" x14ac:dyDescent="0.2">
      <c r="C315" s="275"/>
      <c r="D315" s="275"/>
      <c r="E315" s="291"/>
      <c r="F315" s="275"/>
      <c r="G315" s="275"/>
      <c r="H315" s="275"/>
      <c r="I315" s="275"/>
      <c r="J315" s="275"/>
      <c r="K315" s="369"/>
      <c r="L315" s="273"/>
      <c r="M315" s="276"/>
      <c r="N315" s="276"/>
      <c r="O315" s="276"/>
      <c r="P315" s="276"/>
      <c r="Q315" s="275"/>
      <c r="R315" s="276"/>
      <c r="S315" s="276"/>
      <c r="T315" s="276"/>
      <c r="U315" s="275"/>
      <c r="V315" s="275"/>
      <c r="W315" s="223"/>
      <c r="X315" s="223"/>
      <c r="Y315" s="189"/>
      <c r="Z315" s="223"/>
    </row>
    <row r="316" spans="3:26" s="224" customFormat="1" x14ac:dyDescent="0.2">
      <c r="C316" s="275"/>
      <c r="D316" s="275"/>
      <c r="E316" s="291"/>
      <c r="F316" s="275"/>
      <c r="G316" s="275"/>
      <c r="H316" s="275"/>
      <c r="I316" s="275"/>
      <c r="J316" s="275"/>
      <c r="K316" s="369"/>
      <c r="L316" s="273"/>
      <c r="M316" s="276"/>
      <c r="N316" s="276"/>
      <c r="O316" s="276"/>
      <c r="P316" s="276"/>
      <c r="Q316" s="275"/>
      <c r="R316" s="276"/>
      <c r="S316" s="276"/>
      <c r="T316" s="276"/>
      <c r="U316" s="275"/>
      <c r="V316" s="275"/>
      <c r="W316" s="223"/>
      <c r="X316" s="223"/>
      <c r="Y316" s="189"/>
      <c r="Z316" s="223"/>
    </row>
    <row r="317" spans="3:26" s="224" customFormat="1" x14ac:dyDescent="0.2">
      <c r="C317" s="275"/>
      <c r="D317" s="275"/>
      <c r="E317" s="291"/>
      <c r="F317" s="275"/>
      <c r="G317" s="275"/>
      <c r="H317" s="275"/>
      <c r="I317" s="275"/>
      <c r="J317" s="275"/>
      <c r="K317" s="369"/>
      <c r="L317" s="273"/>
      <c r="M317" s="276"/>
      <c r="N317" s="276"/>
      <c r="O317" s="276"/>
      <c r="P317" s="276"/>
      <c r="Q317" s="275"/>
      <c r="R317" s="276"/>
      <c r="S317" s="276"/>
      <c r="T317" s="276"/>
      <c r="U317" s="275"/>
      <c r="V317" s="275"/>
      <c r="W317" s="223"/>
      <c r="X317" s="223"/>
      <c r="Y317" s="189"/>
      <c r="Z317" s="223"/>
    </row>
    <row r="318" spans="3:26" s="224" customFormat="1" x14ac:dyDescent="0.2">
      <c r="C318" s="275"/>
      <c r="D318" s="275"/>
      <c r="E318" s="291"/>
      <c r="F318" s="275"/>
      <c r="G318" s="275"/>
      <c r="H318" s="275"/>
      <c r="I318" s="275"/>
      <c r="J318" s="275"/>
      <c r="K318" s="369"/>
      <c r="L318" s="273"/>
      <c r="M318" s="276"/>
      <c r="N318" s="276"/>
      <c r="O318" s="276"/>
      <c r="P318" s="276"/>
      <c r="Q318" s="275"/>
      <c r="R318" s="276"/>
      <c r="S318" s="276"/>
      <c r="T318" s="276"/>
      <c r="U318" s="275"/>
      <c r="V318" s="275"/>
      <c r="W318" s="223"/>
      <c r="X318" s="223"/>
      <c r="Y318" s="189"/>
      <c r="Z318" s="223"/>
    </row>
    <row r="319" spans="3:26" s="224" customFormat="1" x14ac:dyDescent="0.2">
      <c r="C319" s="275"/>
      <c r="D319" s="275"/>
      <c r="E319" s="291"/>
      <c r="F319" s="275"/>
      <c r="G319" s="275"/>
      <c r="H319" s="275"/>
      <c r="I319" s="275"/>
      <c r="J319" s="275"/>
      <c r="K319" s="369"/>
      <c r="L319" s="273"/>
      <c r="M319" s="276"/>
      <c r="N319" s="276"/>
      <c r="O319" s="276"/>
      <c r="P319" s="276"/>
      <c r="Q319" s="275"/>
      <c r="R319" s="276"/>
      <c r="S319" s="276"/>
      <c r="T319" s="276"/>
      <c r="U319" s="275"/>
      <c r="V319" s="275"/>
      <c r="W319" s="223"/>
      <c r="X319" s="223"/>
      <c r="Y319" s="189"/>
      <c r="Z319" s="223"/>
    </row>
    <row r="320" spans="3:26" s="224" customFormat="1" x14ac:dyDescent="0.2">
      <c r="C320" s="275"/>
      <c r="D320" s="275"/>
      <c r="E320" s="291"/>
      <c r="F320" s="275"/>
      <c r="G320" s="275"/>
      <c r="H320" s="275"/>
      <c r="I320" s="275"/>
      <c r="J320" s="275"/>
      <c r="K320" s="369"/>
      <c r="L320" s="273"/>
      <c r="M320" s="276"/>
      <c r="N320" s="276"/>
      <c r="O320" s="276"/>
      <c r="P320" s="276"/>
      <c r="Q320" s="275"/>
      <c r="R320" s="276"/>
      <c r="S320" s="276"/>
      <c r="T320" s="276"/>
      <c r="U320" s="275"/>
      <c r="V320" s="275"/>
      <c r="W320" s="223"/>
      <c r="X320" s="223"/>
      <c r="Y320" s="189"/>
      <c r="Z320" s="223"/>
    </row>
    <row r="321" spans="3:26" s="224" customFormat="1" x14ac:dyDescent="0.2">
      <c r="C321" s="275"/>
      <c r="D321" s="275"/>
      <c r="E321" s="291"/>
      <c r="F321" s="275"/>
      <c r="G321" s="275"/>
      <c r="H321" s="275"/>
      <c r="I321" s="275"/>
      <c r="J321" s="275"/>
      <c r="K321" s="369"/>
      <c r="L321" s="273"/>
      <c r="M321" s="276"/>
      <c r="N321" s="276"/>
      <c r="O321" s="276"/>
      <c r="P321" s="276"/>
      <c r="Q321" s="275"/>
      <c r="R321" s="276"/>
      <c r="S321" s="276"/>
      <c r="T321" s="276"/>
      <c r="U321" s="275"/>
      <c r="V321" s="275"/>
      <c r="W321" s="223"/>
      <c r="X321" s="223"/>
      <c r="Y321" s="189"/>
      <c r="Z321" s="223"/>
    </row>
    <row r="322" spans="3:26" s="224" customFormat="1" x14ac:dyDescent="0.2">
      <c r="C322" s="275"/>
      <c r="D322" s="275"/>
      <c r="E322" s="291"/>
      <c r="F322" s="275"/>
      <c r="G322" s="275"/>
      <c r="H322" s="275"/>
      <c r="I322" s="275"/>
      <c r="J322" s="275"/>
      <c r="K322" s="369"/>
      <c r="L322" s="273"/>
      <c r="M322" s="276"/>
      <c r="N322" s="276"/>
      <c r="O322" s="276"/>
      <c r="P322" s="276"/>
      <c r="Q322" s="275"/>
      <c r="R322" s="276"/>
      <c r="S322" s="276"/>
      <c r="T322" s="276"/>
      <c r="U322" s="275"/>
      <c r="V322" s="275"/>
      <c r="W322" s="223"/>
      <c r="X322" s="223"/>
      <c r="Y322" s="189"/>
      <c r="Z322" s="223"/>
    </row>
    <row r="323" spans="3:26" s="224" customFormat="1" x14ac:dyDescent="0.2">
      <c r="C323" s="275"/>
      <c r="D323" s="275"/>
      <c r="E323" s="291"/>
      <c r="F323" s="275"/>
      <c r="G323" s="275"/>
      <c r="H323" s="275"/>
      <c r="I323" s="275"/>
      <c r="J323" s="275"/>
      <c r="K323" s="369"/>
      <c r="L323" s="273"/>
      <c r="M323" s="276"/>
      <c r="N323" s="276"/>
      <c r="O323" s="276"/>
      <c r="P323" s="276"/>
      <c r="Q323" s="275"/>
      <c r="R323" s="276"/>
      <c r="S323" s="276"/>
      <c r="T323" s="276"/>
      <c r="U323" s="275"/>
      <c r="V323" s="275"/>
      <c r="W323" s="223"/>
      <c r="X323" s="223"/>
      <c r="Y323" s="189"/>
      <c r="Z323" s="223"/>
    </row>
    <row r="324" spans="3:26" s="224" customFormat="1" x14ac:dyDescent="0.2">
      <c r="C324" s="275"/>
      <c r="D324" s="275"/>
      <c r="E324" s="291"/>
      <c r="F324" s="275"/>
      <c r="G324" s="275"/>
      <c r="H324" s="275"/>
      <c r="I324" s="275"/>
      <c r="J324" s="275"/>
      <c r="K324" s="369"/>
      <c r="L324" s="273"/>
      <c r="M324" s="276"/>
      <c r="N324" s="276"/>
      <c r="O324" s="276"/>
      <c r="P324" s="276"/>
      <c r="Q324" s="275"/>
      <c r="R324" s="276"/>
      <c r="S324" s="276"/>
      <c r="T324" s="276"/>
      <c r="U324" s="275"/>
      <c r="V324" s="275"/>
      <c r="W324" s="223"/>
      <c r="X324" s="223"/>
      <c r="Y324" s="189"/>
      <c r="Z324" s="223"/>
    </row>
    <row r="325" spans="3:26" s="224" customFormat="1" x14ac:dyDescent="0.2">
      <c r="C325" s="275"/>
      <c r="D325" s="275"/>
      <c r="E325" s="291"/>
      <c r="F325" s="275"/>
      <c r="G325" s="275"/>
      <c r="H325" s="275"/>
      <c r="I325" s="275"/>
      <c r="J325" s="275"/>
      <c r="K325" s="369"/>
      <c r="L325" s="273"/>
      <c r="M325" s="276"/>
      <c r="N325" s="276"/>
      <c r="O325" s="276"/>
      <c r="P325" s="276"/>
      <c r="Q325" s="275"/>
      <c r="R325" s="276"/>
      <c r="S325" s="276"/>
      <c r="T325" s="276"/>
      <c r="U325" s="275"/>
      <c r="V325" s="275"/>
      <c r="W325" s="223"/>
      <c r="X325" s="223"/>
      <c r="Y325" s="189"/>
      <c r="Z325" s="223"/>
    </row>
    <row r="326" spans="3:26" s="224" customFormat="1" x14ac:dyDescent="0.2">
      <c r="C326" s="275"/>
      <c r="D326" s="275"/>
      <c r="E326" s="291"/>
      <c r="F326" s="275"/>
      <c r="G326" s="275"/>
      <c r="H326" s="275"/>
      <c r="I326" s="275"/>
      <c r="J326" s="275"/>
      <c r="K326" s="369"/>
      <c r="L326" s="273"/>
      <c r="M326" s="276"/>
      <c r="N326" s="276"/>
      <c r="O326" s="276"/>
      <c r="P326" s="276"/>
      <c r="Q326" s="275"/>
      <c r="R326" s="276"/>
      <c r="S326" s="276"/>
      <c r="T326" s="276"/>
      <c r="U326" s="275"/>
      <c r="V326" s="275"/>
      <c r="W326" s="223"/>
      <c r="X326" s="223"/>
      <c r="Y326" s="189"/>
      <c r="Z326" s="223"/>
    </row>
    <row r="327" spans="3:26" s="224" customFormat="1" x14ac:dyDescent="0.2">
      <c r="C327" s="275"/>
      <c r="D327" s="275"/>
      <c r="E327" s="291"/>
      <c r="F327" s="275"/>
      <c r="G327" s="275"/>
      <c r="H327" s="275"/>
      <c r="I327" s="275"/>
      <c r="J327" s="275"/>
      <c r="K327" s="369"/>
      <c r="L327" s="273"/>
      <c r="M327" s="276"/>
      <c r="N327" s="276"/>
      <c r="O327" s="276"/>
      <c r="P327" s="276"/>
      <c r="Q327" s="275"/>
      <c r="R327" s="276"/>
      <c r="S327" s="276"/>
      <c r="T327" s="276"/>
      <c r="U327" s="275"/>
      <c r="V327" s="275"/>
      <c r="W327" s="223"/>
      <c r="X327" s="223"/>
      <c r="Y327" s="189"/>
      <c r="Z327" s="223"/>
    </row>
    <row r="328" spans="3:26" s="224" customFormat="1" x14ac:dyDescent="0.2">
      <c r="C328" s="275"/>
      <c r="D328" s="275"/>
      <c r="E328" s="291"/>
      <c r="F328" s="275"/>
      <c r="G328" s="275"/>
      <c r="H328" s="275"/>
      <c r="I328" s="275"/>
      <c r="J328" s="275"/>
      <c r="K328" s="369"/>
      <c r="L328" s="273"/>
      <c r="M328" s="276"/>
      <c r="N328" s="276"/>
      <c r="O328" s="276"/>
      <c r="P328" s="276"/>
      <c r="Q328" s="275"/>
      <c r="R328" s="276"/>
      <c r="S328" s="276"/>
      <c r="T328" s="276"/>
      <c r="U328" s="275"/>
      <c r="V328" s="275"/>
      <c r="W328" s="223"/>
      <c r="X328" s="223"/>
      <c r="Y328" s="189"/>
      <c r="Z328" s="223"/>
    </row>
    <row r="329" spans="3:26" s="224" customFormat="1" x14ac:dyDescent="0.2">
      <c r="C329" s="275"/>
      <c r="D329" s="275"/>
      <c r="E329" s="291"/>
      <c r="F329" s="275"/>
      <c r="G329" s="275"/>
      <c r="H329" s="275"/>
      <c r="I329" s="275"/>
      <c r="J329" s="275"/>
      <c r="K329" s="369"/>
      <c r="L329" s="273"/>
      <c r="M329" s="276"/>
      <c r="N329" s="276"/>
      <c r="O329" s="276"/>
      <c r="P329" s="276"/>
      <c r="Q329" s="275"/>
      <c r="R329" s="276"/>
      <c r="S329" s="276"/>
      <c r="T329" s="276"/>
      <c r="U329" s="275"/>
      <c r="V329" s="275"/>
      <c r="W329" s="223"/>
      <c r="X329" s="223"/>
      <c r="Y329" s="189"/>
      <c r="Z329" s="223"/>
    </row>
    <row r="330" spans="3:26" s="224" customFormat="1" x14ac:dyDescent="0.2">
      <c r="C330" s="275"/>
      <c r="D330" s="275"/>
      <c r="E330" s="291"/>
      <c r="F330" s="275"/>
      <c r="G330" s="275"/>
      <c r="H330" s="275"/>
      <c r="I330" s="275"/>
      <c r="J330" s="275"/>
      <c r="K330" s="369"/>
      <c r="L330" s="273"/>
      <c r="M330" s="276"/>
      <c r="N330" s="276"/>
      <c r="O330" s="276"/>
      <c r="P330" s="276"/>
      <c r="Q330" s="275"/>
      <c r="R330" s="276"/>
      <c r="S330" s="276"/>
      <c r="T330" s="276"/>
      <c r="U330" s="275"/>
      <c r="V330" s="275"/>
      <c r="W330" s="223"/>
      <c r="X330" s="223"/>
      <c r="Y330" s="189"/>
      <c r="Z330" s="223"/>
    </row>
    <row r="331" spans="3:26" s="224" customFormat="1" x14ac:dyDescent="0.2">
      <c r="C331" s="275"/>
      <c r="D331" s="275"/>
      <c r="E331" s="291"/>
      <c r="F331" s="275"/>
      <c r="G331" s="275"/>
      <c r="H331" s="275"/>
      <c r="I331" s="275"/>
      <c r="J331" s="275"/>
      <c r="K331" s="369"/>
      <c r="L331" s="273"/>
      <c r="M331" s="276"/>
      <c r="N331" s="276"/>
      <c r="O331" s="276"/>
      <c r="P331" s="276"/>
      <c r="Q331" s="275"/>
      <c r="R331" s="276"/>
      <c r="S331" s="276"/>
      <c r="T331" s="276"/>
      <c r="U331" s="275"/>
      <c r="V331" s="275"/>
      <c r="W331" s="223"/>
      <c r="X331" s="223"/>
      <c r="Y331" s="189"/>
      <c r="Z331" s="223"/>
    </row>
    <row r="332" spans="3:26" s="224" customFormat="1" x14ac:dyDescent="0.2">
      <c r="C332" s="275"/>
      <c r="D332" s="275"/>
      <c r="E332" s="291"/>
      <c r="F332" s="275"/>
      <c r="G332" s="275"/>
      <c r="H332" s="275"/>
      <c r="I332" s="275"/>
      <c r="J332" s="275"/>
      <c r="K332" s="369"/>
      <c r="L332" s="273"/>
      <c r="M332" s="276"/>
      <c r="N332" s="276"/>
      <c r="O332" s="276"/>
      <c r="P332" s="276"/>
      <c r="Q332" s="275"/>
      <c r="R332" s="276"/>
      <c r="S332" s="276"/>
      <c r="T332" s="276"/>
      <c r="U332" s="275"/>
      <c r="V332" s="275"/>
      <c r="W332" s="223"/>
      <c r="X332" s="223"/>
      <c r="Y332" s="189"/>
      <c r="Z332" s="223"/>
    </row>
    <row r="333" spans="3:26" s="224" customFormat="1" x14ac:dyDescent="0.2">
      <c r="C333" s="275"/>
      <c r="D333" s="275"/>
      <c r="E333" s="291"/>
      <c r="F333" s="275"/>
      <c r="G333" s="275"/>
      <c r="H333" s="275"/>
      <c r="I333" s="275"/>
      <c r="J333" s="275"/>
      <c r="K333" s="369"/>
      <c r="L333" s="273"/>
      <c r="M333" s="276"/>
      <c r="N333" s="276"/>
      <c r="O333" s="276"/>
      <c r="P333" s="276"/>
      <c r="Q333" s="275"/>
      <c r="R333" s="276"/>
      <c r="S333" s="276"/>
      <c r="T333" s="276"/>
      <c r="U333" s="275"/>
      <c r="V333" s="275"/>
      <c r="W333" s="223"/>
      <c r="X333" s="223"/>
      <c r="Y333" s="189"/>
      <c r="Z333" s="223"/>
    </row>
    <row r="334" spans="3:26" s="224" customFormat="1" x14ac:dyDescent="0.2">
      <c r="C334" s="275"/>
      <c r="D334" s="275"/>
      <c r="E334" s="291"/>
      <c r="F334" s="275"/>
      <c r="G334" s="275"/>
      <c r="H334" s="275"/>
      <c r="I334" s="275"/>
      <c r="J334" s="275"/>
      <c r="K334" s="369"/>
      <c r="L334" s="273"/>
      <c r="M334" s="276"/>
      <c r="N334" s="276"/>
      <c r="O334" s="276"/>
      <c r="P334" s="276"/>
      <c r="Q334" s="275"/>
      <c r="R334" s="276"/>
      <c r="S334" s="276"/>
      <c r="T334" s="276"/>
      <c r="U334" s="275"/>
      <c r="V334" s="275"/>
      <c r="W334" s="223"/>
      <c r="X334" s="223"/>
      <c r="Y334" s="189"/>
      <c r="Z334" s="223"/>
    </row>
    <row r="335" spans="3:26" s="224" customFormat="1" x14ac:dyDescent="0.2">
      <c r="C335" s="275"/>
      <c r="D335" s="275"/>
      <c r="E335" s="291"/>
      <c r="F335" s="275"/>
      <c r="G335" s="275"/>
      <c r="H335" s="275"/>
      <c r="I335" s="275"/>
      <c r="J335" s="275"/>
      <c r="K335" s="369"/>
      <c r="L335" s="273"/>
      <c r="M335" s="276"/>
      <c r="N335" s="276"/>
      <c r="O335" s="276"/>
      <c r="P335" s="276"/>
      <c r="Q335" s="275"/>
      <c r="R335" s="276"/>
      <c r="S335" s="276"/>
      <c r="T335" s="276"/>
      <c r="U335" s="275"/>
      <c r="V335" s="275"/>
      <c r="W335" s="223"/>
      <c r="X335" s="223"/>
      <c r="Y335" s="189"/>
      <c r="Z335" s="223"/>
    </row>
    <row r="336" spans="3:26" s="224" customFormat="1" x14ac:dyDescent="0.2">
      <c r="C336" s="275"/>
      <c r="D336" s="275"/>
      <c r="E336" s="291"/>
      <c r="F336" s="275"/>
      <c r="G336" s="275"/>
      <c r="H336" s="275"/>
      <c r="I336" s="275"/>
      <c r="J336" s="275"/>
      <c r="K336" s="369"/>
      <c r="L336" s="273"/>
      <c r="M336" s="276"/>
      <c r="N336" s="276"/>
      <c r="O336" s="276"/>
      <c r="P336" s="276"/>
      <c r="Q336" s="275"/>
      <c r="R336" s="276"/>
      <c r="S336" s="276"/>
      <c r="T336" s="276"/>
      <c r="U336" s="275"/>
      <c r="V336" s="275"/>
      <c r="W336" s="223"/>
      <c r="X336" s="223"/>
      <c r="Y336" s="189"/>
      <c r="Z336" s="223"/>
    </row>
    <row r="337" spans="3:26" s="224" customFormat="1" x14ac:dyDescent="0.2">
      <c r="C337" s="275"/>
      <c r="D337" s="275"/>
      <c r="E337" s="291"/>
      <c r="F337" s="275"/>
      <c r="G337" s="275"/>
      <c r="H337" s="275"/>
      <c r="I337" s="275"/>
      <c r="J337" s="275"/>
      <c r="K337" s="369"/>
      <c r="L337" s="273"/>
      <c r="M337" s="276"/>
      <c r="N337" s="276"/>
      <c r="O337" s="276"/>
      <c r="P337" s="276"/>
      <c r="Q337" s="275"/>
      <c r="R337" s="276"/>
      <c r="S337" s="276"/>
      <c r="T337" s="276"/>
      <c r="U337" s="275"/>
      <c r="V337" s="275"/>
      <c r="W337" s="223"/>
      <c r="X337" s="223"/>
      <c r="Y337" s="189"/>
      <c r="Z337" s="223"/>
    </row>
    <row r="338" spans="3:26" s="224" customFormat="1" x14ac:dyDescent="0.2">
      <c r="C338" s="275"/>
      <c r="D338" s="275"/>
      <c r="E338" s="291"/>
      <c r="F338" s="275"/>
      <c r="G338" s="275"/>
      <c r="H338" s="275"/>
      <c r="I338" s="275"/>
      <c r="J338" s="275"/>
      <c r="K338" s="369"/>
      <c r="L338" s="273"/>
      <c r="M338" s="276"/>
      <c r="N338" s="276"/>
      <c r="O338" s="276"/>
      <c r="P338" s="276"/>
      <c r="Q338" s="275"/>
      <c r="R338" s="276"/>
      <c r="S338" s="276"/>
      <c r="T338" s="276"/>
      <c r="U338" s="275"/>
      <c r="V338" s="275"/>
      <c r="W338" s="223"/>
      <c r="X338" s="223"/>
      <c r="Y338" s="189"/>
      <c r="Z338" s="223"/>
    </row>
    <row r="339" spans="3:26" s="224" customFormat="1" x14ac:dyDescent="0.2">
      <c r="C339" s="275"/>
      <c r="D339" s="275"/>
      <c r="E339" s="291"/>
      <c r="F339" s="275"/>
      <c r="G339" s="275"/>
      <c r="H339" s="275"/>
      <c r="I339" s="275"/>
      <c r="J339" s="275"/>
      <c r="K339" s="369"/>
      <c r="L339" s="273"/>
      <c r="M339" s="276"/>
      <c r="N339" s="276"/>
      <c r="O339" s="276"/>
      <c r="P339" s="276"/>
      <c r="Q339" s="275"/>
      <c r="R339" s="276"/>
      <c r="S339" s="276"/>
      <c r="T339" s="276"/>
      <c r="U339" s="275"/>
      <c r="V339" s="275"/>
      <c r="W339" s="223"/>
      <c r="X339" s="223"/>
      <c r="Y339" s="189"/>
      <c r="Z339" s="223"/>
    </row>
    <row r="340" spans="3:26" s="224" customFormat="1" x14ac:dyDescent="0.2">
      <c r="C340" s="275"/>
      <c r="D340" s="275"/>
      <c r="E340" s="291"/>
      <c r="F340" s="275"/>
      <c r="G340" s="275"/>
      <c r="H340" s="275"/>
      <c r="I340" s="275"/>
      <c r="J340" s="275"/>
      <c r="K340" s="369"/>
      <c r="L340" s="273"/>
      <c r="M340" s="276"/>
      <c r="N340" s="276"/>
      <c r="O340" s="276"/>
      <c r="P340" s="276"/>
      <c r="Q340" s="275"/>
      <c r="R340" s="276"/>
      <c r="S340" s="276"/>
      <c r="T340" s="276"/>
      <c r="U340" s="275"/>
      <c r="V340" s="275"/>
      <c r="W340" s="223"/>
      <c r="X340" s="223"/>
      <c r="Y340" s="189"/>
      <c r="Z340" s="223"/>
    </row>
    <row r="341" spans="3:26" s="224" customFormat="1" x14ac:dyDescent="0.2">
      <c r="C341" s="275"/>
      <c r="D341" s="275"/>
      <c r="E341" s="291"/>
      <c r="F341" s="275"/>
      <c r="G341" s="275"/>
      <c r="H341" s="275"/>
      <c r="I341" s="275"/>
      <c r="J341" s="275"/>
      <c r="K341" s="369"/>
      <c r="L341" s="273"/>
      <c r="M341" s="276"/>
      <c r="N341" s="276"/>
      <c r="O341" s="276"/>
      <c r="P341" s="276"/>
      <c r="Q341" s="275"/>
      <c r="R341" s="276"/>
      <c r="S341" s="276"/>
      <c r="T341" s="276"/>
      <c r="U341" s="275"/>
      <c r="V341" s="275"/>
      <c r="W341" s="223"/>
      <c r="X341" s="223"/>
      <c r="Y341" s="189"/>
      <c r="Z341" s="223"/>
    </row>
    <row r="342" spans="3:26" s="224" customFormat="1" x14ac:dyDescent="0.2">
      <c r="C342" s="275"/>
      <c r="D342" s="275"/>
      <c r="E342" s="291"/>
      <c r="F342" s="275"/>
      <c r="G342" s="275"/>
      <c r="H342" s="275"/>
      <c r="I342" s="275"/>
      <c r="J342" s="275"/>
      <c r="K342" s="369"/>
      <c r="L342" s="273"/>
      <c r="M342" s="276"/>
      <c r="N342" s="276"/>
      <c r="O342" s="276"/>
      <c r="P342" s="276"/>
      <c r="Q342" s="275"/>
      <c r="R342" s="276"/>
      <c r="S342" s="276"/>
      <c r="T342" s="276"/>
      <c r="U342" s="275"/>
      <c r="V342" s="275"/>
      <c r="W342" s="223"/>
      <c r="X342" s="223"/>
      <c r="Y342" s="189"/>
      <c r="Z342" s="223"/>
    </row>
    <row r="343" spans="3:26" s="224" customFormat="1" x14ac:dyDescent="0.2">
      <c r="C343" s="275"/>
      <c r="D343" s="275"/>
      <c r="E343" s="291"/>
      <c r="F343" s="275"/>
      <c r="G343" s="275"/>
      <c r="H343" s="275"/>
      <c r="I343" s="275"/>
      <c r="J343" s="275"/>
      <c r="K343" s="369"/>
      <c r="L343" s="273"/>
      <c r="M343" s="276"/>
      <c r="N343" s="276"/>
      <c r="O343" s="276"/>
      <c r="P343" s="276"/>
      <c r="Q343" s="275"/>
      <c r="R343" s="276"/>
      <c r="S343" s="276"/>
      <c r="T343" s="276"/>
      <c r="U343" s="275"/>
      <c r="V343" s="275"/>
      <c r="W343" s="223"/>
      <c r="X343" s="223"/>
      <c r="Y343" s="189"/>
      <c r="Z343" s="223"/>
    </row>
    <row r="344" spans="3:26" s="224" customFormat="1" x14ac:dyDescent="0.2">
      <c r="C344" s="275"/>
      <c r="D344" s="275"/>
      <c r="E344" s="291"/>
      <c r="F344" s="275"/>
      <c r="G344" s="275"/>
      <c r="H344" s="275"/>
      <c r="I344" s="275"/>
      <c r="J344" s="275"/>
      <c r="K344" s="369"/>
      <c r="L344" s="273"/>
      <c r="M344" s="276"/>
      <c r="N344" s="276"/>
      <c r="O344" s="276"/>
      <c r="P344" s="276"/>
      <c r="Q344" s="275"/>
      <c r="R344" s="276"/>
      <c r="S344" s="276"/>
      <c r="T344" s="276"/>
      <c r="U344" s="275"/>
      <c r="V344" s="275"/>
      <c r="W344" s="223"/>
      <c r="X344" s="223"/>
      <c r="Y344" s="189"/>
      <c r="Z344" s="223"/>
    </row>
    <row r="345" spans="3:26" s="224" customFormat="1" x14ac:dyDescent="0.2">
      <c r="C345" s="275"/>
      <c r="D345" s="275"/>
      <c r="E345" s="291"/>
      <c r="F345" s="275"/>
      <c r="G345" s="275"/>
      <c r="H345" s="275"/>
      <c r="I345" s="275"/>
      <c r="J345" s="275"/>
      <c r="K345" s="369"/>
      <c r="L345" s="273"/>
      <c r="M345" s="276"/>
      <c r="N345" s="276"/>
      <c r="O345" s="276"/>
      <c r="P345" s="276"/>
      <c r="Q345" s="275"/>
      <c r="R345" s="276"/>
      <c r="S345" s="276"/>
      <c r="T345" s="276"/>
      <c r="U345" s="275"/>
      <c r="V345" s="275"/>
      <c r="W345" s="223"/>
      <c r="X345" s="223"/>
      <c r="Y345" s="189"/>
      <c r="Z345" s="223"/>
    </row>
    <row r="346" spans="3:26" s="224" customFormat="1" x14ac:dyDescent="0.2">
      <c r="C346" s="275"/>
      <c r="D346" s="275"/>
      <c r="E346" s="291"/>
      <c r="F346" s="275"/>
      <c r="G346" s="275"/>
      <c r="H346" s="275"/>
      <c r="I346" s="275"/>
      <c r="J346" s="275"/>
      <c r="K346" s="369"/>
      <c r="L346" s="273"/>
      <c r="M346" s="276"/>
      <c r="N346" s="276"/>
      <c r="O346" s="276"/>
      <c r="P346" s="276"/>
      <c r="Q346" s="275"/>
      <c r="R346" s="276"/>
      <c r="S346" s="276"/>
      <c r="T346" s="276"/>
      <c r="U346" s="275"/>
      <c r="V346" s="275"/>
      <c r="W346" s="223"/>
      <c r="X346" s="223"/>
      <c r="Y346" s="189"/>
      <c r="Z346" s="223"/>
    </row>
    <row r="347" spans="3:26" s="224" customFormat="1" x14ac:dyDescent="0.2">
      <c r="C347" s="275"/>
      <c r="D347" s="275"/>
      <c r="E347" s="291"/>
      <c r="F347" s="275"/>
      <c r="G347" s="275"/>
      <c r="H347" s="275"/>
      <c r="I347" s="275"/>
      <c r="J347" s="275"/>
      <c r="K347" s="369"/>
      <c r="L347" s="273"/>
      <c r="M347" s="276"/>
      <c r="N347" s="276"/>
      <c r="O347" s="276"/>
      <c r="P347" s="276"/>
      <c r="Q347" s="275"/>
      <c r="R347" s="276"/>
      <c r="S347" s="276"/>
      <c r="T347" s="276"/>
      <c r="U347" s="275"/>
      <c r="V347" s="275"/>
      <c r="W347" s="223"/>
      <c r="X347" s="223"/>
      <c r="Y347" s="189"/>
      <c r="Z347" s="223"/>
    </row>
    <row r="348" spans="3:26" s="224" customFormat="1" x14ac:dyDescent="0.2">
      <c r="C348" s="275"/>
      <c r="D348" s="275"/>
      <c r="E348" s="291"/>
      <c r="F348" s="275"/>
      <c r="G348" s="275"/>
      <c r="H348" s="275"/>
      <c r="I348" s="275"/>
      <c r="J348" s="275"/>
      <c r="K348" s="369"/>
      <c r="L348" s="273"/>
      <c r="M348" s="276"/>
      <c r="N348" s="276"/>
      <c r="O348" s="276"/>
      <c r="P348" s="276"/>
      <c r="Q348" s="275"/>
      <c r="R348" s="276"/>
      <c r="S348" s="276"/>
      <c r="T348" s="276"/>
      <c r="U348" s="275"/>
      <c r="V348" s="275"/>
      <c r="W348" s="223"/>
      <c r="X348" s="223"/>
      <c r="Y348" s="189"/>
      <c r="Z348" s="223"/>
    </row>
    <row r="349" spans="3:26" s="224" customFormat="1" x14ac:dyDescent="0.2">
      <c r="C349" s="275"/>
      <c r="D349" s="275"/>
      <c r="E349" s="291"/>
      <c r="F349" s="275"/>
      <c r="G349" s="275"/>
      <c r="H349" s="275"/>
      <c r="I349" s="275"/>
      <c r="J349" s="275"/>
      <c r="K349" s="369"/>
      <c r="L349" s="273"/>
      <c r="M349" s="276"/>
      <c r="N349" s="276"/>
      <c r="O349" s="276"/>
      <c r="P349" s="276"/>
      <c r="Q349" s="275"/>
      <c r="R349" s="276"/>
      <c r="S349" s="276"/>
      <c r="T349" s="276"/>
      <c r="U349" s="275"/>
      <c r="V349" s="275"/>
      <c r="W349" s="223"/>
      <c r="X349" s="223"/>
      <c r="Y349" s="189"/>
      <c r="Z349" s="223"/>
    </row>
    <row r="350" spans="3:26" s="224" customFormat="1" x14ac:dyDescent="0.2">
      <c r="C350" s="275"/>
      <c r="D350" s="275"/>
      <c r="E350" s="291"/>
      <c r="F350" s="275"/>
      <c r="G350" s="275"/>
      <c r="H350" s="275"/>
      <c r="I350" s="275"/>
      <c r="J350" s="275"/>
      <c r="K350" s="369"/>
      <c r="L350" s="273"/>
      <c r="M350" s="276"/>
      <c r="N350" s="276"/>
      <c r="O350" s="276"/>
      <c r="P350" s="276"/>
      <c r="Q350" s="275"/>
      <c r="R350" s="276"/>
      <c r="S350" s="276"/>
      <c r="T350" s="276"/>
      <c r="U350" s="275"/>
      <c r="V350" s="275"/>
      <c r="W350" s="223"/>
      <c r="X350" s="223"/>
      <c r="Y350" s="189"/>
      <c r="Z350" s="223"/>
    </row>
    <row r="351" spans="3:26" s="224" customFormat="1" x14ac:dyDescent="0.2">
      <c r="C351" s="275"/>
      <c r="D351" s="275"/>
      <c r="E351" s="291"/>
      <c r="F351" s="275"/>
      <c r="G351" s="275"/>
      <c r="H351" s="275"/>
      <c r="I351" s="275"/>
      <c r="J351" s="275"/>
      <c r="K351" s="369"/>
      <c r="L351" s="273"/>
      <c r="M351" s="276"/>
      <c r="N351" s="276"/>
      <c r="O351" s="276"/>
      <c r="P351" s="276"/>
      <c r="Q351" s="275"/>
      <c r="R351" s="276"/>
      <c r="S351" s="276"/>
      <c r="T351" s="276"/>
      <c r="U351" s="275"/>
      <c r="V351" s="275"/>
      <c r="W351" s="223"/>
      <c r="X351" s="223"/>
      <c r="Y351" s="189"/>
      <c r="Z351" s="223"/>
    </row>
    <row r="352" spans="3:26" s="224" customFormat="1" x14ac:dyDescent="0.2">
      <c r="C352" s="275"/>
      <c r="D352" s="275"/>
      <c r="E352" s="291"/>
      <c r="F352" s="275"/>
      <c r="G352" s="275"/>
      <c r="H352" s="275"/>
      <c r="I352" s="275"/>
      <c r="J352" s="275"/>
      <c r="K352" s="369"/>
      <c r="L352" s="273"/>
      <c r="M352" s="276"/>
      <c r="N352" s="276"/>
      <c r="O352" s="276"/>
      <c r="P352" s="276"/>
      <c r="Q352" s="275"/>
      <c r="R352" s="276"/>
      <c r="S352" s="276"/>
      <c r="T352" s="276"/>
      <c r="U352" s="275"/>
      <c r="V352" s="275"/>
      <c r="W352" s="223"/>
      <c r="X352" s="223"/>
      <c r="Y352" s="189"/>
      <c r="Z352" s="223"/>
    </row>
    <row r="353" spans="3:26" s="224" customFormat="1" x14ac:dyDescent="0.2">
      <c r="C353" s="275"/>
      <c r="D353" s="275"/>
      <c r="E353" s="291"/>
      <c r="F353" s="275"/>
      <c r="G353" s="275"/>
      <c r="H353" s="275"/>
      <c r="I353" s="275"/>
      <c r="J353" s="275"/>
      <c r="K353" s="369"/>
      <c r="L353" s="273"/>
      <c r="M353" s="276"/>
      <c r="N353" s="276"/>
      <c r="O353" s="276"/>
      <c r="P353" s="276"/>
      <c r="Q353" s="275"/>
      <c r="R353" s="276"/>
      <c r="S353" s="276"/>
      <c r="T353" s="276"/>
      <c r="U353" s="275"/>
      <c r="V353" s="275"/>
      <c r="W353" s="223"/>
      <c r="X353" s="223"/>
      <c r="Y353" s="189"/>
      <c r="Z353" s="223"/>
    </row>
    <row r="354" spans="3:26" s="224" customFormat="1" x14ac:dyDescent="0.2">
      <c r="C354" s="275"/>
      <c r="D354" s="275"/>
      <c r="E354" s="291"/>
      <c r="F354" s="275"/>
      <c r="G354" s="275"/>
      <c r="H354" s="275"/>
      <c r="I354" s="275"/>
      <c r="J354" s="275"/>
      <c r="K354" s="369"/>
      <c r="L354" s="273"/>
      <c r="M354" s="276"/>
      <c r="N354" s="276"/>
      <c r="O354" s="276"/>
      <c r="P354" s="276"/>
      <c r="Q354" s="275"/>
      <c r="R354" s="276"/>
      <c r="S354" s="276"/>
      <c r="T354" s="276"/>
      <c r="U354" s="275"/>
      <c r="V354" s="275"/>
      <c r="W354" s="223"/>
      <c r="X354" s="223"/>
      <c r="Y354" s="189"/>
      <c r="Z354" s="223"/>
    </row>
    <row r="355" spans="3:26" s="224" customFormat="1" x14ac:dyDescent="0.2">
      <c r="C355" s="275"/>
      <c r="D355" s="275"/>
      <c r="E355" s="291"/>
      <c r="F355" s="275"/>
      <c r="G355" s="275"/>
      <c r="H355" s="275"/>
      <c r="I355" s="275"/>
      <c r="J355" s="275"/>
      <c r="K355" s="369"/>
      <c r="L355" s="273"/>
      <c r="M355" s="276"/>
      <c r="N355" s="276"/>
      <c r="O355" s="276"/>
      <c r="P355" s="276"/>
      <c r="Q355" s="275"/>
      <c r="R355" s="276"/>
      <c r="S355" s="276"/>
      <c r="T355" s="276"/>
      <c r="U355" s="275"/>
      <c r="V355" s="275"/>
      <c r="W355" s="223"/>
      <c r="X355" s="223"/>
      <c r="Y355" s="189"/>
      <c r="Z355" s="223"/>
    </row>
    <row r="356" spans="3:26" s="224" customFormat="1" x14ac:dyDescent="0.2">
      <c r="C356" s="275"/>
      <c r="D356" s="275"/>
      <c r="E356" s="291"/>
      <c r="F356" s="275"/>
      <c r="G356" s="275"/>
      <c r="H356" s="275"/>
      <c r="I356" s="275"/>
      <c r="J356" s="275"/>
      <c r="K356" s="369"/>
      <c r="L356" s="273"/>
      <c r="M356" s="276"/>
      <c r="N356" s="276"/>
      <c r="O356" s="276"/>
      <c r="P356" s="276"/>
      <c r="Q356" s="275"/>
      <c r="R356" s="276"/>
      <c r="S356" s="276"/>
      <c r="T356" s="276"/>
      <c r="U356" s="275"/>
      <c r="V356" s="275"/>
      <c r="W356" s="223"/>
      <c r="X356" s="223"/>
      <c r="Y356" s="189"/>
      <c r="Z356" s="223"/>
    </row>
    <row r="357" spans="3:26" x14ac:dyDescent="0.2">
      <c r="L357" s="370"/>
      <c r="M357" s="118"/>
      <c r="N357" s="118"/>
      <c r="O357" s="118"/>
      <c r="P357" s="118"/>
      <c r="R357" s="118"/>
      <c r="S357" s="118"/>
      <c r="T357" s="118"/>
    </row>
    <row r="358" spans="3:26" x14ac:dyDescent="0.2">
      <c r="L358" s="370"/>
      <c r="M358" s="118"/>
      <c r="N358" s="118"/>
      <c r="O358" s="118"/>
      <c r="P358" s="118"/>
      <c r="R358" s="118"/>
      <c r="S358" s="118"/>
      <c r="T358" s="118"/>
    </row>
    <row r="359" spans="3:26" x14ac:dyDescent="0.2">
      <c r="L359" s="370"/>
      <c r="M359" s="118"/>
      <c r="N359" s="118"/>
      <c r="O359" s="118"/>
      <c r="P359" s="118"/>
      <c r="R359" s="118"/>
      <c r="S359" s="118"/>
      <c r="T359" s="118"/>
    </row>
    <row r="360" spans="3:26" x14ac:dyDescent="0.2">
      <c r="L360" s="370"/>
      <c r="M360" s="118"/>
      <c r="N360" s="118"/>
      <c r="O360" s="118"/>
      <c r="P360" s="118"/>
      <c r="R360" s="118"/>
      <c r="S360" s="118"/>
      <c r="T360" s="118"/>
    </row>
    <row r="361" spans="3:26" x14ac:dyDescent="0.2">
      <c r="L361" s="370"/>
      <c r="M361" s="118"/>
      <c r="N361" s="118"/>
      <c r="O361" s="118"/>
      <c r="P361" s="118"/>
      <c r="R361" s="118"/>
      <c r="S361" s="118"/>
      <c r="T361" s="118"/>
    </row>
    <row r="362" spans="3:26" x14ac:dyDescent="0.2">
      <c r="L362" s="370"/>
      <c r="M362" s="118"/>
      <c r="N362" s="118"/>
      <c r="O362" s="118"/>
      <c r="P362" s="118"/>
      <c r="R362" s="118"/>
      <c r="S362" s="118"/>
      <c r="T362" s="118"/>
    </row>
    <row r="363" spans="3:26" x14ac:dyDescent="0.2">
      <c r="L363" s="370"/>
      <c r="M363" s="118"/>
      <c r="N363" s="118"/>
      <c r="O363" s="118"/>
      <c r="P363" s="118"/>
      <c r="R363" s="118"/>
      <c r="S363" s="118"/>
      <c r="T363" s="118"/>
    </row>
    <row r="364" spans="3:26" x14ac:dyDescent="0.2">
      <c r="L364" s="370"/>
      <c r="M364" s="118"/>
      <c r="N364" s="118"/>
      <c r="O364" s="118"/>
      <c r="P364" s="118"/>
      <c r="R364" s="118"/>
      <c r="S364" s="118"/>
      <c r="T364" s="118"/>
    </row>
    <row r="365" spans="3:26" x14ac:dyDescent="0.2">
      <c r="L365" s="370"/>
      <c r="M365" s="118"/>
      <c r="N365" s="118"/>
      <c r="O365" s="118"/>
      <c r="P365" s="118"/>
      <c r="R365" s="118"/>
      <c r="S365" s="118"/>
      <c r="T365" s="118"/>
    </row>
    <row r="366" spans="3:26" x14ac:dyDescent="0.2">
      <c r="L366" s="370"/>
      <c r="M366" s="118"/>
      <c r="N366" s="118"/>
      <c r="O366" s="118"/>
      <c r="P366" s="118"/>
      <c r="R366" s="118"/>
      <c r="S366" s="118"/>
      <c r="T366" s="118"/>
    </row>
    <row r="367" spans="3:26" x14ac:dyDescent="0.2">
      <c r="L367" s="370"/>
      <c r="M367" s="118"/>
      <c r="N367" s="118"/>
      <c r="O367" s="118"/>
      <c r="P367" s="118"/>
      <c r="R367" s="118"/>
      <c r="S367" s="118"/>
      <c r="T367" s="118"/>
    </row>
    <row r="368" spans="3:26" x14ac:dyDescent="0.2">
      <c r="L368" s="370"/>
      <c r="M368" s="118"/>
      <c r="N368" s="118"/>
      <c r="O368" s="118"/>
      <c r="P368" s="118"/>
      <c r="R368" s="118"/>
      <c r="S368" s="118"/>
      <c r="T368" s="118"/>
    </row>
    <row r="369" spans="12:20" x14ac:dyDescent="0.2">
      <c r="L369" s="370"/>
      <c r="M369" s="118"/>
      <c r="N369" s="118"/>
      <c r="O369" s="118"/>
      <c r="P369" s="118"/>
      <c r="R369" s="118"/>
      <c r="S369" s="118"/>
      <c r="T369" s="118"/>
    </row>
    <row r="370" spans="12:20" x14ac:dyDescent="0.2">
      <c r="L370" s="370"/>
      <c r="M370" s="118"/>
      <c r="N370" s="118"/>
      <c r="O370" s="118"/>
      <c r="P370" s="118"/>
      <c r="R370" s="118"/>
      <c r="S370" s="118"/>
      <c r="T370" s="118"/>
    </row>
    <row r="371" spans="12:20" x14ac:dyDescent="0.2">
      <c r="L371" s="370"/>
      <c r="M371" s="118"/>
      <c r="N371" s="118"/>
      <c r="O371" s="118"/>
      <c r="P371" s="118"/>
      <c r="R371" s="118"/>
      <c r="S371" s="118"/>
      <c r="T371" s="118"/>
    </row>
    <row r="372" spans="12:20" x14ac:dyDescent="0.2">
      <c r="L372" s="370"/>
      <c r="M372" s="118"/>
      <c r="N372" s="118"/>
      <c r="O372" s="118"/>
      <c r="P372" s="118"/>
      <c r="R372" s="118"/>
      <c r="S372" s="118"/>
      <c r="T372" s="118"/>
    </row>
    <row r="373" spans="12:20" x14ac:dyDescent="0.2">
      <c r="L373" s="370"/>
      <c r="M373" s="118"/>
      <c r="N373" s="118"/>
      <c r="O373" s="118"/>
      <c r="P373" s="118"/>
      <c r="R373" s="118"/>
      <c r="S373" s="118"/>
      <c r="T373" s="118"/>
    </row>
    <row r="374" spans="12:20" x14ac:dyDescent="0.2">
      <c r="L374" s="370"/>
      <c r="M374" s="118"/>
      <c r="N374" s="118"/>
      <c r="O374" s="118"/>
      <c r="P374" s="118"/>
      <c r="R374" s="118"/>
      <c r="S374" s="118"/>
      <c r="T374" s="118"/>
    </row>
    <row r="375" spans="12:20" x14ac:dyDescent="0.2">
      <c r="L375" s="370"/>
      <c r="M375" s="118"/>
      <c r="N375" s="118"/>
      <c r="O375" s="118"/>
      <c r="P375" s="118"/>
      <c r="R375" s="118"/>
      <c r="S375" s="118"/>
      <c r="T375" s="118"/>
    </row>
    <row r="376" spans="12:20" x14ac:dyDescent="0.2">
      <c r="L376" s="370"/>
      <c r="M376" s="118"/>
      <c r="N376" s="118"/>
      <c r="O376" s="118"/>
      <c r="P376" s="118"/>
      <c r="R376" s="118"/>
      <c r="S376" s="118"/>
      <c r="T376" s="118"/>
    </row>
    <row r="377" spans="12:20" x14ac:dyDescent="0.2">
      <c r="L377" s="370"/>
      <c r="M377" s="118"/>
      <c r="N377" s="118"/>
      <c r="O377" s="118"/>
      <c r="P377" s="118"/>
      <c r="R377" s="118"/>
      <c r="S377" s="118"/>
      <c r="T377" s="118"/>
    </row>
    <row r="378" spans="12:20" x14ac:dyDescent="0.2">
      <c r="L378" s="370"/>
      <c r="M378" s="118"/>
      <c r="N378" s="118"/>
      <c r="O378" s="118"/>
      <c r="P378" s="118"/>
      <c r="R378" s="118"/>
      <c r="S378" s="118"/>
      <c r="T378" s="118"/>
    </row>
    <row r="379" spans="12:20" x14ac:dyDescent="0.2">
      <c r="L379" s="370"/>
      <c r="M379" s="118"/>
      <c r="N379" s="118"/>
      <c r="O379" s="118"/>
      <c r="P379" s="118"/>
      <c r="R379" s="118"/>
      <c r="S379" s="118"/>
      <c r="T379" s="118"/>
    </row>
    <row r="380" spans="12:20" x14ac:dyDescent="0.2">
      <c r="L380" s="370"/>
      <c r="M380" s="118"/>
      <c r="N380" s="118"/>
      <c r="O380" s="118"/>
      <c r="P380" s="118"/>
      <c r="R380" s="118"/>
      <c r="S380" s="118"/>
      <c r="T380" s="118"/>
    </row>
    <row r="381" spans="12:20" x14ac:dyDescent="0.2">
      <c r="L381" s="370"/>
      <c r="M381" s="118"/>
      <c r="N381" s="118"/>
      <c r="O381" s="118"/>
      <c r="P381" s="118"/>
      <c r="R381" s="118"/>
      <c r="S381" s="118"/>
      <c r="T381" s="118"/>
    </row>
    <row r="382" spans="12:20" x14ac:dyDescent="0.2">
      <c r="L382" s="370"/>
      <c r="M382" s="118"/>
      <c r="N382" s="118"/>
      <c r="O382" s="118"/>
      <c r="P382" s="118"/>
      <c r="R382" s="118"/>
      <c r="S382" s="118"/>
      <c r="T382" s="118"/>
    </row>
    <row r="383" spans="12:20" x14ac:dyDescent="0.2">
      <c r="L383" s="370"/>
      <c r="M383" s="118"/>
      <c r="N383" s="118"/>
      <c r="O383" s="118"/>
      <c r="P383" s="118"/>
      <c r="R383" s="118"/>
      <c r="S383" s="118"/>
      <c r="T383" s="118"/>
    </row>
    <row r="384" spans="12:20" x14ac:dyDescent="0.2">
      <c r="L384" s="370"/>
      <c r="M384" s="118"/>
      <c r="N384" s="118"/>
      <c r="O384" s="118"/>
      <c r="P384" s="118"/>
      <c r="R384" s="118"/>
      <c r="S384" s="118"/>
      <c r="T384" s="118"/>
    </row>
    <row r="385" spans="12:20" x14ac:dyDescent="0.2">
      <c r="L385" s="370"/>
      <c r="M385" s="118"/>
      <c r="N385" s="118"/>
      <c r="O385" s="118"/>
      <c r="P385" s="118"/>
      <c r="R385" s="118"/>
      <c r="S385" s="118"/>
      <c r="T385" s="118"/>
    </row>
    <row r="386" spans="12:20" x14ac:dyDescent="0.2">
      <c r="L386" s="370"/>
      <c r="M386" s="118"/>
      <c r="N386" s="118"/>
      <c r="O386" s="118"/>
      <c r="P386" s="118"/>
      <c r="R386" s="118"/>
      <c r="S386" s="118"/>
      <c r="T386" s="118"/>
    </row>
    <row r="387" spans="12:20" x14ac:dyDescent="0.2">
      <c r="L387" s="370"/>
      <c r="M387" s="118"/>
      <c r="N387" s="118"/>
      <c r="O387" s="118"/>
      <c r="P387" s="118"/>
      <c r="R387" s="118"/>
      <c r="S387" s="118"/>
      <c r="T387" s="118"/>
    </row>
    <row r="388" spans="12:20" x14ac:dyDescent="0.2">
      <c r="L388" s="370"/>
      <c r="M388" s="118"/>
      <c r="N388" s="118"/>
      <c r="O388" s="118"/>
      <c r="P388" s="118"/>
      <c r="R388" s="118"/>
      <c r="S388" s="118"/>
      <c r="T388" s="118"/>
    </row>
    <row r="389" spans="12:20" x14ac:dyDescent="0.2">
      <c r="L389" s="370"/>
      <c r="M389" s="118"/>
      <c r="N389" s="118"/>
      <c r="O389" s="118"/>
      <c r="P389" s="118"/>
      <c r="R389" s="118"/>
      <c r="S389" s="118"/>
      <c r="T389" s="118"/>
    </row>
    <row r="390" spans="12:20" x14ac:dyDescent="0.2">
      <c r="L390" s="370"/>
      <c r="M390" s="118"/>
      <c r="N390" s="118"/>
      <c r="O390" s="118"/>
      <c r="P390" s="118"/>
      <c r="R390" s="118"/>
      <c r="S390" s="118"/>
      <c r="T390" s="118"/>
    </row>
    <row r="391" spans="12:20" x14ac:dyDescent="0.2">
      <c r="L391" s="370"/>
      <c r="M391" s="118"/>
      <c r="N391" s="118"/>
      <c r="O391" s="118"/>
      <c r="P391" s="118"/>
      <c r="R391" s="118"/>
      <c r="S391" s="118"/>
      <c r="T391" s="118"/>
    </row>
    <row r="392" spans="12:20" x14ac:dyDescent="0.2">
      <c r="L392" s="370"/>
      <c r="M392" s="118"/>
      <c r="N392" s="118"/>
      <c r="O392" s="118"/>
      <c r="P392" s="118"/>
      <c r="R392" s="118"/>
      <c r="S392" s="118"/>
      <c r="T392" s="118"/>
    </row>
    <row r="393" spans="12:20" x14ac:dyDescent="0.2">
      <c r="L393" s="370"/>
      <c r="M393" s="118"/>
      <c r="N393" s="118"/>
      <c r="O393" s="118"/>
      <c r="P393" s="118"/>
      <c r="R393" s="118"/>
      <c r="S393" s="118"/>
      <c r="T393" s="118"/>
    </row>
    <row r="394" spans="12:20" x14ac:dyDescent="0.2">
      <c r="L394" s="370"/>
      <c r="M394" s="118"/>
      <c r="N394" s="118"/>
      <c r="O394" s="118"/>
      <c r="P394" s="118"/>
      <c r="R394" s="118"/>
      <c r="S394" s="118"/>
      <c r="T394" s="118"/>
    </row>
    <row r="395" spans="12:20" x14ac:dyDescent="0.2">
      <c r="L395" s="370"/>
      <c r="M395" s="118"/>
      <c r="N395" s="118"/>
      <c r="O395" s="118"/>
      <c r="P395" s="118"/>
      <c r="R395" s="118"/>
      <c r="S395" s="118"/>
      <c r="T395" s="118"/>
    </row>
    <row r="396" spans="12:20" x14ac:dyDescent="0.2">
      <c r="L396" s="370"/>
      <c r="M396" s="118"/>
      <c r="N396" s="118"/>
      <c r="O396" s="118"/>
      <c r="P396" s="118"/>
      <c r="R396" s="118"/>
      <c r="S396" s="118"/>
      <c r="T396" s="118"/>
    </row>
    <row r="397" spans="12:20" x14ac:dyDescent="0.2">
      <c r="L397" s="370"/>
      <c r="M397" s="118"/>
      <c r="N397" s="118"/>
      <c r="O397" s="118"/>
      <c r="P397" s="118"/>
      <c r="R397" s="118"/>
      <c r="S397" s="118"/>
      <c r="T397" s="118"/>
    </row>
    <row r="398" spans="12:20" x14ac:dyDescent="0.2">
      <c r="L398" s="370"/>
      <c r="M398" s="118"/>
      <c r="N398" s="118"/>
      <c r="O398" s="118"/>
      <c r="P398" s="118"/>
      <c r="R398" s="118"/>
      <c r="S398" s="118"/>
      <c r="T398" s="118"/>
    </row>
    <row r="399" spans="12:20" x14ac:dyDescent="0.2">
      <c r="L399" s="370"/>
      <c r="M399" s="118"/>
      <c r="N399" s="118"/>
      <c r="O399" s="118"/>
      <c r="P399" s="118"/>
      <c r="R399" s="118"/>
      <c r="S399" s="118"/>
      <c r="T399" s="118"/>
    </row>
    <row r="400" spans="12:20" x14ac:dyDescent="0.2">
      <c r="L400" s="370"/>
      <c r="M400" s="118"/>
      <c r="N400" s="118"/>
      <c r="O400" s="118"/>
      <c r="P400" s="118"/>
      <c r="R400" s="118"/>
      <c r="S400" s="118"/>
      <c r="T400" s="118"/>
    </row>
    <row r="401" spans="12:20" x14ac:dyDescent="0.2">
      <c r="L401" s="370"/>
      <c r="M401" s="118"/>
      <c r="N401" s="118"/>
      <c r="O401" s="118"/>
      <c r="P401" s="118"/>
      <c r="R401" s="118"/>
      <c r="S401" s="118"/>
      <c r="T401" s="118"/>
    </row>
    <row r="402" spans="12:20" x14ac:dyDescent="0.2">
      <c r="L402" s="370"/>
      <c r="M402" s="118"/>
      <c r="N402" s="118"/>
      <c r="O402" s="118"/>
      <c r="P402" s="118"/>
      <c r="R402" s="118"/>
      <c r="S402" s="118"/>
      <c r="T402" s="118"/>
    </row>
    <row r="403" spans="12:20" x14ac:dyDescent="0.2">
      <c r="L403" s="370"/>
      <c r="M403" s="118"/>
      <c r="N403" s="118"/>
      <c r="O403" s="118"/>
      <c r="P403" s="118"/>
      <c r="R403" s="118"/>
      <c r="S403" s="118"/>
      <c r="T403" s="118"/>
    </row>
    <row r="404" spans="12:20" x14ac:dyDescent="0.2">
      <c r="L404" s="370"/>
      <c r="M404" s="118"/>
      <c r="N404" s="118"/>
      <c r="O404" s="118"/>
      <c r="P404" s="118"/>
      <c r="R404" s="118"/>
      <c r="S404" s="118"/>
      <c r="T404" s="118"/>
    </row>
    <row r="405" spans="12:20" x14ac:dyDescent="0.2">
      <c r="L405" s="370"/>
      <c r="M405" s="118"/>
      <c r="N405" s="118"/>
      <c r="O405" s="118"/>
      <c r="P405" s="118"/>
      <c r="R405" s="118"/>
      <c r="S405" s="118"/>
      <c r="T405" s="118"/>
    </row>
    <row r="406" spans="12:20" x14ac:dyDescent="0.2">
      <c r="L406" s="370"/>
      <c r="M406" s="118"/>
      <c r="N406" s="118"/>
      <c r="O406" s="118"/>
      <c r="P406" s="118"/>
      <c r="R406" s="118"/>
      <c r="S406" s="118"/>
      <c r="T406" s="118"/>
    </row>
    <row r="407" spans="12:20" x14ac:dyDescent="0.2">
      <c r="L407" s="370"/>
      <c r="M407" s="118"/>
      <c r="N407" s="118"/>
      <c r="O407" s="118"/>
      <c r="P407" s="118"/>
      <c r="R407" s="118"/>
      <c r="S407" s="118"/>
      <c r="T407" s="118"/>
    </row>
    <row r="408" spans="12:20" x14ac:dyDescent="0.2">
      <c r="L408" s="370"/>
      <c r="M408" s="118"/>
      <c r="N408" s="118"/>
      <c r="O408" s="118"/>
      <c r="P408" s="118"/>
      <c r="R408" s="118"/>
      <c r="S408" s="118"/>
      <c r="T408" s="118"/>
    </row>
    <row r="409" spans="12:20" x14ac:dyDescent="0.2">
      <c r="L409" s="370"/>
      <c r="M409" s="118"/>
      <c r="N409" s="118"/>
      <c r="O409" s="118"/>
      <c r="P409" s="118"/>
      <c r="R409" s="118"/>
      <c r="S409" s="118"/>
      <c r="T409" s="118"/>
    </row>
    <row r="410" spans="12:20" x14ac:dyDescent="0.2">
      <c r="L410" s="370"/>
      <c r="M410" s="118"/>
      <c r="N410" s="118"/>
      <c r="O410" s="118"/>
      <c r="P410" s="118"/>
      <c r="R410" s="118"/>
      <c r="S410" s="118"/>
      <c r="T410" s="118"/>
    </row>
    <row r="411" spans="12:20" x14ac:dyDescent="0.2">
      <c r="L411" s="370"/>
      <c r="M411" s="118"/>
      <c r="N411" s="118"/>
      <c r="O411" s="118"/>
      <c r="P411" s="118"/>
      <c r="R411" s="118"/>
      <c r="S411" s="118"/>
      <c r="T411" s="118"/>
    </row>
    <row r="412" spans="12:20" x14ac:dyDescent="0.2">
      <c r="L412" s="370"/>
      <c r="M412" s="118"/>
      <c r="N412" s="118"/>
      <c r="O412" s="118"/>
      <c r="P412" s="118"/>
      <c r="R412" s="118"/>
      <c r="S412" s="118"/>
      <c r="T412" s="118"/>
    </row>
    <row r="413" spans="12:20" x14ac:dyDescent="0.2">
      <c r="L413" s="370"/>
      <c r="M413" s="118"/>
      <c r="N413" s="118"/>
      <c r="O413" s="118"/>
      <c r="P413" s="118"/>
      <c r="R413" s="118"/>
      <c r="S413" s="118"/>
      <c r="T413" s="118"/>
    </row>
    <row r="414" spans="12:20" x14ac:dyDescent="0.2">
      <c r="L414" s="370"/>
      <c r="M414" s="118"/>
      <c r="N414" s="118"/>
      <c r="O414" s="118"/>
      <c r="P414" s="118"/>
      <c r="R414" s="118"/>
      <c r="S414" s="118"/>
      <c r="T414" s="118"/>
    </row>
    <row r="415" spans="12:20" x14ac:dyDescent="0.2">
      <c r="L415" s="370"/>
      <c r="M415" s="118"/>
      <c r="N415" s="118"/>
      <c r="O415" s="118"/>
      <c r="P415" s="118"/>
      <c r="R415" s="118"/>
      <c r="S415" s="118"/>
      <c r="T415" s="118"/>
    </row>
    <row r="416" spans="12:20" x14ac:dyDescent="0.2">
      <c r="L416" s="370"/>
      <c r="M416" s="118"/>
      <c r="N416" s="118"/>
      <c r="O416" s="118"/>
      <c r="P416" s="118"/>
      <c r="R416" s="118"/>
      <c r="S416" s="118"/>
      <c r="T416" s="118"/>
    </row>
    <row r="417" spans="12:20" x14ac:dyDescent="0.2">
      <c r="L417" s="370"/>
      <c r="M417" s="118"/>
      <c r="N417" s="118"/>
      <c r="O417" s="118"/>
      <c r="P417" s="118"/>
      <c r="R417" s="118"/>
      <c r="S417" s="118"/>
      <c r="T417" s="118"/>
    </row>
    <row r="418" spans="12:20" x14ac:dyDescent="0.2">
      <c r="L418" s="370"/>
      <c r="M418" s="118"/>
      <c r="N418" s="118"/>
      <c r="O418" s="118"/>
      <c r="P418" s="118"/>
      <c r="R418" s="118"/>
      <c r="S418" s="118"/>
      <c r="T418" s="118"/>
    </row>
    <row r="419" spans="12:20" x14ac:dyDescent="0.2">
      <c r="L419" s="370"/>
      <c r="M419" s="118"/>
      <c r="N419" s="118"/>
      <c r="O419" s="118"/>
      <c r="P419" s="118"/>
      <c r="R419" s="118"/>
      <c r="S419" s="118"/>
      <c r="T419" s="118"/>
    </row>
    <row r="420" spans="12:20" x14ac:dyDescent="0.2">
      <c r="L420" s="370"/>
      <c r="M420" s="118"/>
      <c r="N420" s="118"/>
      <c r="O420" s="118"/>
      <c r="P420" s="118"/>
      <c r="R420" s="118"/>
      <c r="S420" s="118"/>
      <c r="T420" s="118"/>
    </row>
    <row r="421" spans="12:20" x14ac:dyDescent="0.2">
      <c r="L421" s="370"/>
      <c r="M421" s="118"/>
      <c r="N421" s="118"/>
      <c r="O421" s="118"/>
      <c r="P421" s="118"/>
      <c r="R421" s="118"/>
      <c r="S421" s="118"/>
      <c r="T421" s="118"/>
    </row>
    <row r="422" spans="12:20" x14ac:dyDescent="0.2">
      <c r="L422" s="370"/>
      <c r="M422" s="118"/>
      <c r="N422" s="118"/>
      <c r="O422" s="118"/>
      <c r="P422" s="118"/>
      <c r="R422" s="118"/>
      <c r="S422" s="118"/>
      <c r="T422" s="118"/>
    </row>
    <row r="423" spans="12:20" x14ac:dyDescent="0.2">
      <c r="L423" s="370"/>
      <c r="M423" s="118"/>
      <c r="N423" s="118"/>
      <c r="O423" s="118"/>
      <c r="P423" s="118"/>
      <c r="R423" s="118"/>
      <c r="S423" s="118"/>
      <c r="T423" s="118"/>
    </row>
    <row r="424" spans="12:20" x14ac:dyDescent="0.2">
      <c r="L424" s="370"/>
      <c r="M424" s="118"/>
      <c r="N424" s="118"/>
      <c r="O424" s="118"/>
      <c r="P424" s="118"/>
      <c r="R424" s="118"/>
      <c r="S424" s="118"/>
      <c r="T424" s="118"/>
    </row>
    <row r="425" spans="12:20" x14ac:dyDescent="0.2">
      <c r="L425" s="370"/>
      <c r="M425" s="118"/>
      <c r="N425" s="118"/>
      <c r="O425" s="118"/>
      <c r="P425" s="118"/>
      <c r="R425" s="118"/>
      <c r="S425" s="118"/>
      <c r="T425" s="118"/>
    </row>
    <row r="426" spans="12:20" x14ac:dyDescent="0.2">
      <c r="L426" s="370"/>
      <c r="M426" s="118"/>
      <c r="N426" s="118"/>
      <c r="O426" s="118"/>
      <c r="P426" s="118"/>
      <c r="R426" s="118"/>
      <c r="S426" s="118"/>
      <c r="T426" s="118"/>
    </row>
    <row r="427" spans="12:20" x14ac:dyDescent="0.2">
      <c r="L427" s="370"/>
      <c r="M427" s="118"/>
      <c r="N427" s="118"/>
      <c r="O427" s="118"/>
      <c r="P427" s="118"/>
      <c r="R427" s="118"/>
      <c r="S427" s="118"/>
      <c r="T427" s="118"/>
    </row>
    <row r="428" spans="12:20" x14ac:dyDescent="0.2">
      <c r="L428" s="370"/>
      <c r="M428" s="118"/>
      <c r="N428" s="118"/>
      <c r="O428" s="118"/>
      <c r="P428" s="118"/>
      <c r="R428" s="118"/>
      <c r="S428" s="118"/>
      <c r="T428" s="118"/>
    </row>
    <row r="429" spans="12:20" x14ac:dyDescent="0.2">
      <c r="L429" s="370"/>
      <c r="M429" s="118"/>
      <c r="N429" s="118"/>
      <c r="O429" s="118"/>
      <c r="P429" s="118"/>
      <c r="R429" s="118"/>
      <c r="S429" s="118"/>
      <c r="T429" s="118"/>
    </row>
    <row r="430" spans="12:20" x14ac:dyDescent="0.2">
      <c r="L430" s="370"/>
      <c r="M430" s="118"/>
      <c r="N430" s="118"/>
      <c r="O430" s="118"/>
      <c r="P430" s="118"/>
      <c r="R430" s="118"/>
      <c r="S430" s="118"/>
      <c r="T430" s="118"/>
    </row>
    <row r="431" spans="12:20" x14ac:dyDescent="0.2">
      <c r="L431" s="370"/>
      <c r="M431" s="118"/>
      <c r="N431" s="118"/>
      <c r="O431" s="118"/>
      <c r="P431" s="118"/>
      <c r="R431" s="118"/>
      <c r="S431" s="118"/>
      <c r="T431" s="118"/>
    </row>
    <row r="432" spans="12:20" x14ac:dyDescent="0.2">
      <c r="L432" s="370"/>
      <c r="M432" s="118"/>
      <c r="N432" s="118"/>
      <c r="O432" s="118"/>
      <c r="P432" s="118"/>
      <c r="R432" s="118"/>
      <c r="S432" s="118"/>
      <c r="T432" s="118"/>
    </row>
    <row r="433" spans="12:20" x14ac:dyDescent="0.2">
      <c r="L433" s="370"/>
      <c r="M433" s="118"/>
      <c r="N433" s="118"/>
      <c r="O433" s="118"/>
      <c r="P433" s="118"/>
      <c r="R433" s="118"/>
      <c r="S433" s="118"/>
      <c r="T433" s="118"/>
    </row>
    <row r="434" spans="12:20" x14ac:dyDescent="0.2">
      <c r="L434" s="370"/>
      <c r="M434" s="118"/>
      <c r="N434" s="118"/>
      <c r="O434" s="118"/>
      <c r="P434" s="118"/>
      <c r="R434" s="118"/>
      <c r="S434" s="118"/>
      <c r="T434" s="118"/>
    </row>
    <row r="435" spans="12:20" x14ac:dyDescent="0.2">
      <c r="L435" s="370"/>
      <c r="M435" s="118"/>
      <c r="N435" s="118"/>
      <c r="O435" s="118"/>
      <c r="P435" s="118"/>
      <c r="R435" s="118"/>
      <c r="S435" s="118"/>
      <c r="T435" s="118"/>
    </row>
    <row r="436" spans="12:20" x14ac:dyDescent="0.2">
      <c r="L436" s="370"/>
      <c r="M436" s="118"/>
      <c r="N436" s="118"/>
      <c r="O436" s="118"/>
      <c r="P436" s="118"/>
      <c r="R436" s="118"/>
      <c r="S436" s="118"/>
      <c r="T436" s="118"/>
    </row>
    <row r="437" spans="12:20" x14ac:dyDescent="0.2">
      <c r="L437" s="370"/>
      <c r="M437" s="118"/>
      <c r="N437" s="118"/>
      <c r="O437" s="118"/>
      <c r="P437" s="118"/>
      <c r="R437" s="118"/>
      <c r="S437" s="118"/>
      <c r="T437" s="118"/>
    </row>
    <row r="438" spans="12:20" x14ac:dyDescent="0.2">
      <c r="L438" s="370"/>
      <c r="M438" s="118"/>
      <c r="N438" s="118"/>
      <c r="O438" s="118"/>
      <c r="P438" s="118"/>
      <c r="R438" s="118"/>
      <c r="S438" s="118"/>
      <c r="T438" s="118"/>
    </row>
    <row r="439" spans="12:20" x14ac:dyDescent="0.2">
      <c r="L439" s="370"/>
      <c r="M439" s="118"/>
      <c r="N439" s="118"/>
      <c r="O439" s="118"/>
      <c r="P439" s="118"/>
      <c r="R439" s="118"/>
      <c r="S439" s="118"/>
      <c r="T439" s="118"/>
    </row>
    <row r="440" spans="12:20" x14ac:dyDescent="0.2">
      <c r="L440" s="370"/>
      <c r="M440" s="118"/>
      <c r="N440" s="118"/>
      <c r="O440" s="118"/>
      <c r="P440" s="118"/>
      <c r="R440" s="118"/>
      <c r="S440" s="118"/>
      <c r="T440" s="118"/>
    </row>
    <row r="441" spans="12:20" x14ac:dyDescent="0.2">
      <c r="L441" s="370"/>
      <c r="M441" s="118"/>
      <c r="N441" s="118"/>
      <c r="O441" s="118"/>
      <c r="P441" s="118"/>
      <c r="R441" s="118"/>
      <c r="S441" s="118"/>
      <c r="T441" s="118"/>
    </row>
    <row r="442" spans="12:20" x14ac:dyDescent="0.2">
      <c r="L442" s="370"/>
      <c r="M442" s="118"/>
      <c r="N442" s="118"/>
      <c r="O442" s="118"/>
      <c r="P442" s="118"/>
      <c r="R442" s="118"/>
      <c r="S442" s="118"/>
      <c r="T442" s="118"/>
    </row>
    <row r="443" spans="12:20" x14ac:dyDescent="0.2">
      <c r="L443" s="370"/>
      <c r="M443" s="118"/>
      <c r="N443" s="118"/>
      <c r="O443" s="118"/>
      <c r="P443" s="118"/>
      <c r="R443" s="118"/>
      <c r="S443" s="118"/>
      <c r="T443" s="118"/>
    </row>
    <row r="444" spans="12:20" x14ac:dyDescent="0.2">
      <c r="L444" s="370"/>
      <c r="M444" s="118"/>
      <c r="N444" s="118"/>
      <c r="O444" s="118"/>
      <c r="P444" s="118"/>
      <c r="R444" s="118"/>
      <c r="S444" s="118"/>
      <c r="T444" s="118"/>
    </row>
    <row r="445" spans="12:20" x14ac:dyDescent="0.2">
      <c r="L445" s="370"/>
      <c r="M445" s="118"/>
      <c r="N445" s="118"/>
      <c r="O445" s="118"/>
      <c r="P445" s="118"/>
      <c r="R445" s="118"/>
      <c r="S445" s="118"/>
      <c r="T445" s="118"/>
    </row>
    <row r="446" spans="12:20" x14ac:dyDescent="0.2">
      <c r="L446" s="370"/>
      <c r="M446" s="118"/>
      <c r="N446" s="118"/>
      <c r="O446" s="118"/>
      <c r="P446" s="118"/>
      <c r="R446" s="118"/>
      <c r="S446" s="118"/>
      <c r="T446" s="118"/>
    </row>
    <row r="447" spans="12:20" x14ac:dyDescent="0.2">
      <c r="L447" s="370"/>
      <c r="M447" s="118"/>
      <c r="N447" s="118"/>
      <c r="O447" s="118"/>
      <c r="P447" s="118"/>
      <c r="R447" s="118"/>
      <c r="S447" s="118"/>
      <c r="T447" s="118"/>
    </row>
    <row r="448" spans="12:20" x14ac:dyDescent="0.2">
      <c r="L448" s="370"/>
      <c r="M448" s="118"/>
      <c r="N448" s="118"/>
      <c r="O448" s="118"/>
      <c r="P448" s="118"/>
      <c r="R448" s="118"/>
      <c r="S448" s="118"/>
      <c r="T448" s="118"/>
    </row>
    <row r="449" spans="12:20" x14ac:dyDescent="0.2">
      <c r="L449" s="370"/>
      <c r="M449" s="118"/>
      <c r="N449" s="118"/>
      <c r="O449" s="118"/>
      <c r="P449" s="118"/>
      <c r="R449" s="118"/>
      <c r="S449" s="118"/>
      <c r="T449" s="118"/>
    </row>
    <row r="450" spans="12:20" x14ac:dyDescent="0.2">
      <c r="L450" s="370"/>
      <c r="M450" s="118"/>
      <c r="N450" s="118"/>
      <c r="O450" s="118"/>
      <c r="P450" s="118"/>
      <c r="R450" s="118"/>
      <c r="S450" s="118"/>
      <c r="T450" s="118"/>
    </row>
    <row r="451" spans="12:20" x14ac:dyDescent="0.2">
      <c r="L451" s="370"/>
      <c r="M451" s="118"/>
      <c r="N451" s="118"/>
      <c r="O451" s="118"/>
      <c r="P451" s="118"/>
      <c r="R451" s="118"/>
      <c r="S451" s="118"/>
      <c r="T451" s="118"/>
    </row>
    <row r="452" spans="12:20" x14ac:dyDescent="0.2">
      <c r="L452" s="370"/>
      <c r="M452" s="118"/>
      <c r="N452" s="118"/>
      <c r="O452" s="118"/>
      <c r="P452" s="118"/>
      <c r="R452" s="118"/>
      <c r="S452" s="118"/>
      <c r="T452" s="118"/>
    </row>
    <row r="453" spans="12:20" x14ac:dyDescent="0.2">
      <c r="L453" s="370"/>
      <c r="M453" s="118"/>
      <c r="N453" s="118"/>
      <c r="O453" s="118"/>
      <c r="P453" s="118"/>
      <c r="R453" s="118"/>
      <c r="S453" s="118"/>
      <c r="T453" s="118"/>
    </row>
    <row r="454" spans="12:20" x14ac:dyDescent="0.2">
      <c r="L454" s="370"/>
      <c r="M454" s="118"/>
      <c r="N454" s="118"/>
      <c r="O454" s="118"/>
      <c r="P454" s="118"/>
      <c r="R454" s="118"/>
      <c r="S454" s="118"/>
      <c r="T454" s="118"/>
    </row>
    <row r="455" spans="12:20" x14ac:dyDescent="0.2">
      <c r="L455" s="370"/>
      <c r="M455" s="118"/>
      <c r="N455" s="118"/>
      <c r="O455" s="118"/>
      <c r="P455" s="118"/>
      <c r="R455" s="118"/>
      <c r="S455" s="118"/>
      <c r="T455" s="118"/>
    </row>
    <row r="456" spans="12:20" x14ac:dyDescent="0.2">
      <c r="L456" s="370"/>
      <c r="M456" s="118"/>
      <c r="N456" s="118"/>
      <c r="O456" s="118"/>
      <c r="P456" s="118"/>
      <c r="R456" s="118"/>
      <c r="S456" s="118"/>
      <c r="T456" s="118"/>
    </row>
    <row r="457" spans="12:20" x14ac:dyDescent="0.2">
      <c r="L457" s="370"/>
      <c r="M457" s="118"/>
      <c r="N457" s="118"/>
      <c r="O457" s="118"/>
      <c r="P457" s="118"/>
      <c r="R457" s="118"/>
      <c r="S457" s="118"/>
      <c r="T457" s="118"/>
    </row>
    <row r="458" spans="12:20" x14ac:dyDescent="0.2">
      <c r="L458" s="370"/>
      <c r="M458" s="118"/>
      <c r="N458" s="118"/>
      <c r="O458" s="118"/>
      <c r="P458" s="118"/>
      <c r="R458" s="118"/>
      <c r="S458" s="118"/>
      <c r="T458" s="118"/>
    </row>
    <row r="459" spans="12:20" x14ac:dyDescent="0.2">
      <c r="L459" s="370"/>
      <c r="M459" s="118"/>
      <c r="N459" s="118"/>
      <c r="O459" s="118"/>
      <c r="P459" s="118"/>
      <c r="R459" s="118"/>
      <c r="S459" s="118"/>
      <c r="T459" s="118"/>
    </row>
    <row r="460" spans="12:20" x14ac:dyDescent="0.2">
      <c r="L460" s="370"/>
      <c r="M460" s="118"/>
      <c r="N460" s="118"/>
      <c r="O460" s="118"/>
      <c r="P460" s="118"/>
      <c r="R460" s="118"/>
      <c r="S460" s="118"/>
      <c r="T460" s="118"/>
    </row>
    <row r="461" spans="12:20" x14ac:dyDescent="0.2">
      <c r="L461" s="370"/>
      <c r="M461" s="118"/>
      <c r="N461" s="118"/>
      <c r="O461" s="118"/>
      <c r="P461" s="118"/>
      <c r="R461" s="118"/>
      <c r="S461" s="118"/>
      <c r="T461" s="118"/>
    </row>
    <row r="462" spans="12:20" x14ac:dyDescent="0.2">
      <c r="L462" s="370"/>
      <c r="M462" s="118"/>
      <c r="N462" s="118"/>
      <c r="O462" s="118"/>
      <c r="P462" s="118"/>
      <c r="R462" s="118"/>
      <c r="S462" s="118"/>
      <c r="T462" s="118"/>
    </row>
    <row r="463" spans="12:20" x14ac:dyDescent="0.2">
      <c r="L463" s="370"/>
      <c r="M463" s="118"/>
      <c r="N463" s="118"/>
      <c r="O463" s="118"/>
      <c r="P463" s="118"/>
      <c r="R463" s="118"/>
      <c r="S463" s="118"/>
      <c r="T463" s="118"/>
    </row>
    <row r="464" spans="12:20" x14ac:dyDescent="0.2">
      <c r="L464" s="370"/>
      <c r="M464" s="118"/>
      <c r="N464" s="118"/>
      <c r="O464" s="118"/>
      <c r="P464" s="118"/>
      <c r="R464" s="118"/>
      <c r="S464" s="118"/>
      <c r="T464" s="118"/>
    </row>
  </sheetData>
  <mergeCells count="5">
    <mergeCell ref="A1:U1"/>
    <mergeCell ref="C2:U2"/>
    <mergeCell ref="R157:S157"/>
    <mergeCell ref="M167:P167"/>
    <mergeCell ref="G168:H1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5"/>
  <sheetViews>
    <sheetView view="pageBreakPreview" zoomScale="80" zoomScaleNormal="80" zoomScaleSheetLayoutView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0" sqref="D10"/>
    </sheetView>
  </sheetViews>
  <sheetFormatPr defaultRowHeight="12.75" x14ac:dyDescent="0.2"/>
  <cols>
    <col min="1" max="1" width="11.1640625" customWidth="1"/>
    <col min="2" max="3" width="11.33203125" customWidth="1"/>
    <col min="4" max="4" width="59.6640625" customWidth="1"/>
    <col min="5" max="5" width="21.33203125" customWidth="1"/>
    <col min="6" max="6" width="19.6640625" customWidth="1"/>
    <col min="7" max="7" width="10.83203125" customWidth="1"/>
    <col min="8" max="8" width="20.1640625" customWidth="1"/>
    <col min="9" max="9" width="19.83203125" customWidth="1"/>
    <col min="10" max="10" width="10.83203125" customWidth="1"/>
    <col min="11" max="12" width="18.33203125" customWidth="1"/>
    <col min="13" max="13" width="10.83203125" customWidth="1"/>
    <col min="14" max="15" width="18.33203125" customWidth="1"/>
    <col min="16" max="16" width="10.83203125" customWidth="1"/>
    <col min="17" max="17" width="21.6640625" style="38" customWidth="1"/>
    <col min="18" max="18" width="19.83203125" style="38" customWidth="1"/>
    <col min="19" max="19" width="10.83203125" customWidth="1"/>
    <col min="20" max="21" width="18.33203125" customWidth="1"/>
    <col min="22" max="22" width="10.83203125" customWidth="1"/>
    <col min="23" max="23" width="18.33203125" customWidth="1"/>
    <col min="24" max="24" width="9.33203125" customWidth="1"/>
    <col min="25" max="25" width="12.5" customWidth="1"/>
    <col min="26" max="26" width="9.33203125" customWidth="1"/>
    <col min="27" max="27" width="58.1640625" customWidth="1"/>
    <col min="28" max="29" width="24" customWidth="1"/>
    <col min="30" max="30" width="24" hidden="1" customWidth="1"/>
    <col min="31" max="32" width="24" customWidth="1"/>
    <col min="33" max="33" width="24" hidden="1" customWidth="1"/>
    <col min="34" max="36" width="24" customWidth="1"/>
    <col min="267" max="267" width="11.1640625" customWidth="1"/>
    <col min="268" max="269" width="11.33203125" customWidth="1"/>
    <col min="270" max="270" width="59.6640625" customWidth="1"/>
    <col min="271" max="279" width="18.33203125" customWidth="1"/>
    <col min="523" max="523" width="11.1640625" customWidth="1"/>
    <col min="524" max="525" width="11.33203125" customWidth="1"/>
    <col min="526" max="526" width="59.6640625" customWidth="1"/>
    <col min="527" max="535" width="18.33203125" customWidth="1"/>
    <col min="779" max="779" width="11.1640625" customWidth="1"/>
    <col min="780" max="781" width="11.33203125" customWidth="1"/>
    <col min="782" max="782" width="59.6640625" customWidth="1"/>
    <col min="783" max="791" width="18.33203125" customWidth="1"/>
    <col min="1035" max="1035" width="11.1640625" customWidth="1"/>
    <col min="1036" max="1037" width="11.33203125" customWidth="1"/>
    <col min="1038" max="1038" width="59.6640625" customWidth="1"/>
    <col min="1039" max="1047" width="18.33203125" customWidth="1"/>
    <col min="1291" max="1291" width="11.1640625" customWidth="1"/>
    <col min="1292" max="1293" width="11.33203125" customWidth="1"/>
    <col min="1294" max="1294" width="59.6640625" customWidth="1"/>
    <col min="1295" max="1303" width="18.33203125" customWidth="1"/>
    <col min="1547" max="1547" width="11.1640625" customWidth="1"/>
    <col min="1548" max="1549" width="11.33203125" customWidth="1"/>
    <col min="1550" max="1550" width="59.6640625" customWidth="1"/>
    <col min="1551" max="1559" width="18.33203125" customWidth="1"/>
    <col min="1803" max="1803" width="11.1640625" customWidth="1"/>
    <col min="1804" max="1805" width="11.33203125" customWidth="1"/>
    <col min="1806" max="1806" width="59.6640625" customWidth="1"/>
    <col min="1807" max="1815" width="18.33203125" customWidth="1"/>
    <col min="2059" max="2059" width="11.1640625" customWidth="1"/>
    <col min="2060" max="2061" width="11.33203125" customWidth="1"/>
    <col min="2062" max="2062" width="59.6640625" customWidth="1"/>
    <col min="2063" max="2071" width="18.33203125" customWidth="1"/>
    <col min="2315" max="2315" width="11.1640625" customWidth="1"/>
    <col min="2316" max="2317" width="11.33203125" customWidth="1"/>
    <col min="2318" max="2318" width="59.6640625" customWidth="1"/>
    <col min="2319" max="2327" width="18.33203125" customWidth="1"/>
    <col min="2571" max="2571" width="11.1640625" customWidth="1"/>
    <col min="2572" max="2573" width="11.33203125" customWidth="1"/>
    <col min="2574" max="2574" width="59.6640625" customWidth="1"/>
    <col min="2575" max="2583" width="18.33203125" customWidth="1"/>
    <col min="2827" max="2827" width="11.1640625" customWidth="1"/>
    <col min="2828" max="2829" width="11.33203125" customWidth="1"/>
    <col min="2830" max="2830" width="59.6640625" customWidth="1"/>
    <col min="2831" max="2839" width="18.33203125" customWidth="1"/>
    <col min="3083" max="3083" width="11.1640625" customWidth="1"/>
    <col min="3084" max="3085" width="11.33203125" customWidth="1"/>
    <col min="3086" max="3086" width="59.6640625" customWidth="1"/>
    <col min="3087" max="3095" width="18.33203125" customWidth="1"/>
    <col min="3339" max="3339" width="11.1640625" customWidth="1"/>
    <col min="3340" max="3341" width="11.33203125" customWidth="1"/>
    <col min="3342" max="3342" width="59.6640625" customWidth="1"/>
    <col min="3343" max="3351" width="18.33203125" customWidth="1"/>
    <col min="3595" max="3595" width="11.1640625" customWidth="1"/>
    <col min="3596" max="3597" width="11.33203125" customWidth="1"/>
    <col min="3598" max="3598" width="59.6640625" customWidth="1"/>
    <col min="3599" max="3607" width="18.33203125" customWidth="1"/>
    <col min="3851" max="3851" width="11.1640625" customWidth="1"/>
    <col min="3852" max="3853" width="11.33203125" customWidth="1"/>
    <col min="3854" max="3854" width="59.6640625" customWidth="1"/>
    <col min="3855" max="3863" width="18.33203125" customWidth="1"/>
    <col min="4107" max="4107" width="11.1640625" customWidth="1"/>
    <col min="4108" max="4109" width="11.33203125" customWidth="1"/>
    <col min="4110" max="4110" width="59.6640625" customWidth="1"/>
    <col min="4111" max="4119" width="18.33203125" customWidth="1"/>
    <col min="4363" max="4363" width="11.1640625" customWidth="1"/>
    <col min="4364" max="4365" width="11.33203125" customWidth="1"/>
    <col min="4366" max="4366" width="59.6640625" customWidth="1"/>
    <col min="4367" max="4375" width="18.33203125" customWidth="1"/>
    <col min="4619" max="4619" width="11.1640625" customWidth="1"/>
    <col min="4620" max="4621" width="11.33203125" customWidth="1"/>
    <col min="4622" max="4622" width="59.6640625" customWidth="1"/>
    <col min="4623" max="4631" width="18.33203125" customWidth="1"/>
    <col min="4875" max="4875" width="11.1640625" customWidth="1"/>
    <col min="4876" max="4877" width="11.33203125" customWidth="1"/>
    <col min="4878" max="4878" width="59.6640625" customWidth="1"/>
    <col min="4879" max="4887" width="18.33203125" customWidth="1"/>
    <col min="5131" max="5131" width="11.1640625" customWidth="1"/>
    <col min="5132" max="5133" width="11.33203125" customWidth="1"/>
    <col min="5134" max="5134" width="59.6640625" customWidth="1"/>
    <col min="5135" max="5143" width="18.33203125" customWidth="1"/>
    <col min="5387" max="5387" width="11.1640625" customWidth="1"/>
    <col min="5388" max="5389" width="11.33203125" customWidth="1"/>
    <col min="5390" max="5390" width="59.6640625" customWidth="1"/>
    <col min="5391" max="5399" width="18.33203125" customWidth="1"/>
    <col min="5643" max="5643" width="11.1640625" customWidth="1"/>
    <col min="5644" max="5645" width="11.33203125" customWidth="1"/>
    <col min="5646" max="5646" width="59.6640625" customWidth="1"/>
    <col min="5647" max="5655" width="18.33203125" customWidth="1"/>
    <col min="5899" max="5899" width="11.1640625" customWidth="1"/>
    <col min="5900" max="5901" width="11.33203125" customWidth="1"/>
    <col min="5902" max="5902" width="59.6640625" customWidth="1"/>
    <col min="5903" max="5911" width="18.33203125" customWidth="1"/>
    <col min="6155" max="6155" width="11.1640625" customWidth="1"/>
    <col min="6156" max="6157" width="11.33203125" customWidth="1"/>
    <col min="6158" max="6158" width="59.6640625" customWidth="1"/>
    <col min="6159" max="6167" width="18.33203125" customWidth="1"/>
    <col min="6411" max="6411" width="11.1640625" customWidth="1"/>
    <col min="6412" max="6413" width="11.33203125" customWidth="1"/>
    <col min="6414" max="6414" width="59.6640625" customWidth="1"/>
    <col min="6415" max="6423" width="18.33203125" customWidth="1"/>
    <col min="6667" max="6667" width="11.1640625" customWidth="1"/>
    <col min="6668" max="6669" width="11.33203125" customWidth="1"/>
    <col min="6670" max="6670" width="59.6640625" customWidth="1"/>
    <col min="6671" max="6679" width="18.33203125" customWidth="1"/>
    <col min="6923" max="6923" width="11.1640625" customWidth="1"/>
    <col min="6924" max="6925" width="11.33203125" customWidth="1"/>
    <col min="6926" max="6926" width="59.6640625" customWidth="1"/>
    <col min="6927" max="6935" width="18.33203125" customWidth="1"/>
    <col min="7179" max="7179" width="11.1640625" customWidth="1"/>
    <col min="7180" max="7181" width="11.33203125" customWidth="1"/>
    <col min="7182" max="7182" width="59.6640625" customWidth="1"/>
    <col min="7183" max="7191" width="18.33203125" customWidth="1"/>
    <col min="7435" max="7435" width="11.1640625" customWidth="1"/>
    <col min="7436" max="7437" width="11.33203125" customWidth="1"/>
    <col min="7438" max="7438" width="59.6640625" customWidth="1"/>
    <col min="7439" max="7447" width="18.33203125" customWidth="1"/>
    <col min="7691" max="7691" width="11.1640625" customWidth="1"/>
    <col min="7692" max="7693" width="11.33203125" customWidth="1"/>
    <col min="7694" max="7694" width="59.6640625" customWidth="1"/>
    <col min="7695" max="7703" width="18.33203125" customWidth="1"/>
    <col min="7947" max="7947" width="11.1640625" customWidth="1"/>
    <col min="7948" max="7949" width="11.33203125" customWidth="1"/>
    <col min="7950" max="7950" width="59.6640625" customWidth="1"/>
    <col min="7951" max="7959" width="18.33203125" customWidth="1"/>
    <col min="8203" max="8203" width="11.1640625" customWidth="1"/>
    <col min="8204" max="8205" width="11.33203125" customWidth="1"/>
    <col min="8206" max="8206" width="59.6640625" customWidth="1"/>
    <col min="8207" max="8215" width="18.33203125" customWidth="1"/>
    <col min="8459" max="8459" width="11.1640625" customWidth="1"/>
    <col min="8460" max="8461" width="11.33203125" customWidth="1"/>
    <col min="8462" max="8462" width="59.6640625" customWidth="1"/>
    <col min="8463" max="8471" width="18.33203125" customWidth="1"/>
    <col min="8715" max="8715" width="11.1640625" customWidth="1"/>
    <col min="8716" max="8717" width="11.33203125" customWidth="1"/>
    <col min="8718" max="8718" width="59.6640625" customWidth="1"/>
    <col min="8719" max="8727" width="18.33203125" customWidth="1"/>
    <col min="8971" max="8971" width="11.1640625" customWidth="1"/>
    <col min="8972" max="8973" width="11.33203125" customWidth="1"/>
    <col min="8974" max="8974" width="59.6640625" customWidth="1"/>
    <col min="8975" max="8983" width="18.33203125" customWidth="1"/>
    <col min="9227" max="9227" width="11.1640625" customWidth="1"/>
    <col min="9228" max="9229" width="11.33203125" customWidth="1"/>
    <col min="9230" max="9230" width="59.6640625" customWidth="1"/>
    <col min="9231" max="9239" width="18.33203125" customWidth="1"/>
    <col min="9483" max="9483" width="11.1640625" customWidth="1"/>
    <col min="9484" max="9485" width="11.33203125" customWidth="1"/>
    <col min="9486" max="9486" width="59.6640625" customWidth="1"/>
    <col min="9487" max="9495" width="18.33203125" customWidth="1"/>
    <col min="9739" max="9739" width="11.1640625" customWidth="1"/>
    <col min="9740" max="9741" width="11.33203125" customWidth="1"/>
    <col min="9742" max="9742" width="59.6640625" customWidth="1"/>
    <col min="9743" max="9751" width="18.33203125" customWidth="1"/>
    <col min="9995" max="9995" width="11.1640625" customWidth="1"/>
    <col min="9996" max="9997" width="11.33203125" customWidth="1"/>
    <col min="9998" max="9998" width="59.6640625" customWidth="1"/>
    <col min="9999" max="10007" width="18.33203125" customWidth="1"/>
    <col min="10251" max="10251" width="11.1640625" customWidth="1"/>
    <col min="10252" max="10253" width="11.33203125" customWidth="1"/>
    <col min="10254" max="10254" width="59.6640625" customWidth="1"/>
    <col min="10255" max="10263" width="18.33203125" customWidth="1"/>
    <col min="10507" max="10507" width="11.1640625" customWidth="1"/>
    <col min="10508" max="10509" width="11.33203125" customWidth="1"/>
    <col min="10510" max="10510" width="59.6640625" customWidth="1"/>
    <col min="10511" max="10519" width="18.33203125" customWidth="1"/>
    <col min="10763" max="10763" width="11.1640625" customWidth="1"/>
    <col min="10764" max="10765" width="11.33203125" customWidth="1"/>
    <col min="10766" max="10766" width="59.6640625" customWidth="1"/>
    <col min="10767" max="10775" width="18.33203125" customWidth="1"/>
    <col min="11019" max="11019" width="11.1640625" customWidth="1"/>
    <col min="11020" max="11021" width="11.33203125" customWidth="1"/>
    <col min="11022" max="11022" width="59.6640625" customWidth="1"/>
    <col min="11023" max="11031" width="18.33203125" customWidth="1"/>
    <col min="11275" max="11275" width="11.1640625" customWidth="1"/>
    <col min="11276" max="11277" width="11.33203125" customWidth="1"/>
    <col min="11278" max="11278" width="59.6640625" customWidth="1"/>
    <col min="11279" max="11287" width="18.33203125" customWidth="1"/>
    <col min="11531" max="11531" width="11.1640625" customWidth="1"/>
    <col min="11532" max="11533" width="11.33203125" customWidth="1"/>
    <col min="11534" max="11534" width="59.6640625" customWidth="1"/>
    <col min="11535" max="11543" width="18.33203125" customWidth="1"/>
    <col min="11787" max="11787" width="11.1640625" customWidth="1"/>
    <col min="11788" max="11789" width="11.33203125" customWidth="1"/>
    <col min="11790" max="11790" width="59.6640625" customWidth="1"/>
    <col min="11791" max="11799" width="18.33203125" customWidth="1"/>
    <col min="12043" max="12043" width="11.1640625" customWidth="1"/>
    <col min="12044" max="12045" width="11.33203125" customWidth="1"/>
    <col min="12046" max="12046" width="59.6640625" customWidth="1"/>
    <col min="12047" max="12055" width="18.33203125" customWidth="1"/>
    <col min="12299" max="12299" width="11.1640625" customWidth="1"/>
    <col min="12300" max="12301" width="11.33203125" customWidth="1"/>
    <col min="12302" max="12302" width="59.6640625" customWidth="1"/>
    <col min="12303" max="12311" width="18.33203125" customWidth="1"/>
    <col min="12555" max="12555" width="11.1640625" customWidth="1"/>
    <col min="12556" max="12557" width="11.33203125" customWidth="1"/>
    <col min="12558" max="12558" width="59.6640625" customWidth="1"/>
    <col min="12559" max="12567" width="18.33203125" customWidth="1"/>
    <col min="12811" max="12811" width="11.1640625" customWidth="1"/>
    <col min="12812" max="12813" width="11.33203125" customWidth="1"/>
    <col min="12814" max="12814" width="59.6640625" customWidth="1"/>
    <col min="12815" max="12823" width="18.33203125" customWidth="1"/>
    <col min="13067" max="13067" width="11.1640625" customWidth="1"/>
    <col min="13068" max="13069" width="11.33203125" customWidth="1"/>
    <col min="13070" max="13070" width="59.6640625" customWidth="1"/>
    <col min="13071" max="13079" width="18.33203125" customWidth="1"/>
    <col min="13323" max="13323" width="11.1640625" customWidth="1"/>
    <col min="13324" max="13325" width="11.33203125" customWidth="1"/>
    <col min="13326" max="13326" width="59.6640625" customWidth="1"/>
    <col min="13327" max="13335" width="18.33203125" customWidth="1"/>
    <col min="13579" max="13579" width="11.1640625" customWidth="1"/>
    <col min="13580" max="13581" width="11.33203125" customWidth="1"/>
    <col min="13582" max="13582" width="59.6640625" customWidth="1"/>
    <col min="13583" max="13591" width="18.33203125" customWidth="1"/>
    <col min="13835" max="13835" width="11.1640625" customWidth="1"/>
    <col min="13836" max="13837" width="11.33203125" customWidth="1"/>
    <col min="13838" max="13838" width="59.6640625" customWidth="1"/>
    <col min="13839" max="13847" width="18.33203125" customWidth="1"/>
    <col min="14091" max="14091" width="11.1640625" customWidth="1"/>
    <col min="14092" max="14093" width="11.33203125" customWidth="1"/>
    <col min="14094" max="14094" width="59.6640625" customWidth="1"/>
    <col min="14095" max="14103" width="18.33203125" customWidth="1"/>
    <col min="14347" max="14347" width="11.1640625" customWidth="1"/>
    <col min="14348" max="14349" width="11.33203125" customWidth="1"/>
    <col min="14350" max="14350" width="59.6640625" customWidth="1"/>
    <col min="14351" max="14359" width="18.33203125" customWidth="1"/>
    <col min="14603" max="14603" width="11.1640625" customWidth="1"/>
    <col min="14604" max="14605" width="11.33203125" customWidth="1"/>
    <col min="14606" max="14606" width="59.6640625" customWidth="1"/>
    <col min="14607" max="14615" width="18.33203125" customWidth="1"/>
    <col min="14859" max="14859" width="11.1640625" customWidth="1"/>
    <col min="14860" max="14861" width="11.33203125" customWidth="1"/>
    <col min="14862" max="14862" width="59.6640625" customWidth="1"/>
    <col min="14863" max="14871" width="18.33203125" customWidth="1"/>
    <col min="15115" max="15115" width="11.1640625" customWidth="1"/>
    <col min="15116" max="15117" width="11.33203125" customWidth="1"/>
    <col min="15118" max="15118" width="59.6640625" customWidth="1"/>
    <col min="15119" max="15127" width="18.33203125" customWidth="1"/>
    <col min="15371" max="15371" width="11.1640625" customWidth="1"/>
    <col min="15372" max="15373" width="11.33203125" customWidth="1"/>
    <col min="15374" max="15374" width="59.6640625" customWidth="1"/>
    <col min="15375" max="15383" width="18.33203125" customWidth="1"/>
    <col min="15627" max="15627" width="11.1640625" customWidth="1"/>
    <col min="15628" max="15629" width="11.33203125" customWidth="1"/>
    <col min="15630" max="15630" width="59.6640625" customWidth="1"/>
    <col min="15631" max="15639" width="18.33203125" customWidth="1"/>
    <col min="15883" max="15883" width="11.1640625" customWidth="1"/>
    <col min="15884" max="15885" width="11.33203125" customWidth="1"/>
    <col min="15886" max="15886" width="59.6640625" customWidth="1"/>
    <col min="15887" max="15895" width="18.33203125" customWidth="1"/>
    <col min="16139" max="16139" width="11.1640625" customWidth="1"/>
    <col min="16140" max="16141" width="11.33203125" customWidth="1"/>
    <col min="16142" max="16142" width="59.6640625" customWidth="1"/>
    <col min="16143" max="16151" width="18.33203125" customWidth="1"/>
  </cols>
  <sheetData>
    <row r="1" spans="1:35" ht="15.75" x14ac:dyDescent="0.25">
      <c r="A1" s="482" t="s">
        <v>641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35" ht="18.75" x14ac:dyDescent="0.3">
      <c r="A2" s="483" t="s">
        <v>730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</row>
    <row r="3" spans="1:35" x14ac:dyDescent="0.2">
      <c r="A3" s="487" t="s">
        <v>584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</row>
    <row r="4" spans="1:35" ht="12.75" customHeight="1" x14ac:dyDescent="0.2">
      <c r="A4" s="478" t="s">
        <v>217</v>
      </c>
      <c r="B4" s="478" t="s">
        <v>101</v>
      </c>
      <c r="C4" s="478" t="s">
        <v>218</v>
      </c>
      <c r="D4" s="478" t="s">
        <v>30</v>
      </c>
      <c r="E4" s="474" t="s">
        <v>219</v>
      </c>
      <c r="F4" s="475"/>
      <c r="G4" s="484"/>
      <c r="H4" s="474" t="s">
        <v>220</v>
      </c>
      <c r="I4" s="475"/>
      <c r="J4" s="484"/>
      <c r="K4" s="474" t="s">
        <v>222</v>
      </c>
      <c r="L4" s="475"/>
      <c r="M4" s="484"/>
      <c r="N4" s="474" t="s">
        <v>223</v>
      </c>
      <c r="O4" s="475"/>
      <c r="P4" s="475"/>
      <c r="Q4" s="486" t="s">
        <v>225</v>
      </c>
      <c r="R4" s="486"/>
      <c r="S4" s="486"/>
      <c r="T4" s="486"/>
      <c r="U4" s="486"/>
      <c r="V4" s="486"/>
      <c r="W4" s="484" t="s">
        <v>226</v>
      </c>
      <c r="X4" s="480" t="s">
        <v>217</v>
      </c>
      <c r="Y4" s="478" t="s">
        <v>101</v>
      </c>
      <c r="Z4" s="478" t="s">
        <v>218</v>
      </c>
      <c r="AA4" s="478" t="s">
        <v>30</v>
      </c>
      <c r="AB4" s="478" t="s">
        <v>219</v>
      </c>
      <c r="AC4" s="478" t="s">
        <v>220</v>
      </c>
      <c r="AD4" s="478" t="s">
        <v>221</v>
      </c>
      <c r="AE4" s="478" t="s">
        <v>222</v>
      </c>
      <c r="AF4" s="478" t="s">
        <v>223</v>
      </c>
      <c r="AG4" s="478" t="s">
        <v>224</v>
      </c>
      <c r="AH4" s="472" t="s">
        <v>225</v>
      </c>
      <c r="AI4" s="473"/>
    </row>
    <row r="5" spans="1:35" x14ac:dyDescent="0.2">
      <c r="A5" s="479"/>
      <c r="B5" s="479"/>
      <c r="C5" s="479"/>
      <c r="D5" s="479"/>
      <c r="E5" s="476"/>
      <c r="F5" s="477"/>
      <c r="G5" s="485"/>
      <c r="H5" s="476"/>
      <c r="I5" s="477"/>
      <c r="J5" s="485"/>
      <c r="K5" s="476"/>
      <c r="L5" s="477"/>
      <c r="M5" s="485"/>
      <c r="N5" s="476"/>
      <c r="O5" s="477"/>
      <c r="P5" s="477"/>
      <c r="Q5" s="476" t="s">
        <v>219</v>
      </c>
      <c r="R5" s="477"/>
      <c r="S5" s="485"/>
      <c r="T5" s="476" t="s">
        <v>227</v>
      </c>
      <c r="U5" s="477"/>
      <c r="V5" s="485"/>
      <c r="W5" s="479"/>
      <c r="X5" s="481"/>
      <c r="Y5" s="479"/>
      <c r="Z5" s="479"/>
      <c r="AA5" s="479"/>
      <c r="AB5" s="479"/>
      <c r="AC5" s="479"/>
      <c r="AD5" s="479"/>
      <c r="AE5" s="479"/>
      <c r="AF5" s="479"/>
      <c r="AG5" s="479"/>
      <c r="AH5" s="16" t="s">
        <v>219</v>
      </c>
      <c r="AI5" s="16" t="s">
        <v>227</v>
      </c>
    </row>
    <row r="6" spans="1:35" x14ac:dyDescent="0.2">
      <c r="A6" s="27"/>
      <c r="B6" s="27"/>
      <c r="C6" s="27"/>
      <c r="D6" s="27"/>
      <c r="E6" s="27" t="s">
        <v>580</v>
      </c>
      <c r="F6" s="27" t="s">
        <v>581</v>
      </c>
      <c r="G6" s="27" t="s">
        <v>582</v>
      </c>
      <c r="H6" s="27" t="s">
        <v>580</v>
      </c>
      <c r="I6" s="27" t="s">
        <v>581</v>
      </c>
      <c r="J6" s="27" t="s">
        <v>582</v>
      </c>
      <c r="K6" s="27" t="s">
        <v>580</v>
      </c>
      <c r="L6" s="27" t="s">
        <v>581</v>
      </c>
      <c r="M6" s="27" t="s">
        <v>582</v>
      </c>
      <c r="N6" s="55"/>
      <c r="O6" s="55" t="s">
        <v>581</v>
      </c>
      <c r="P6" s="55" t="s">
        <v>582</v>
      </c>
      <c r="Q6" s="440" t="s">
        <v>580</v>
      </c>
      <c r="R6" s="440" t="s">
        <v>581</v>
      </c>
      <c r="S6" s="27" t="s">
        <v>582</v>
      </c>
      <c r="T6" s="27" t="s">
        <v>580</v>
      </c>
      <c r="U6" s="27" t="s">
        <v>581</v>
      </c>
      <c r="V6" s="27" t="s">
        <v>582</v>
      </c>
      <c r="W6" s="27"/>
      <c r="X6" s="73"/>
      <c r="Y6" s="55"/>
      <c r="Z6" s="55"/>
      <c r="AA6" s="55"/>
      <c r="AB6" s="55"/>
      <c r="AC6" s="55"/>
      <c r="AD6" s="55"/>
      <c r="AE6" s="55"/>
      <c r="AF6" s="55"/>
      <c r="AG6" s="55"/>
      <c r="AH6" s="16"/>
      <c r="AI6" s="16"/>
    </row>
    <row r="7" spans="1:3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/>
      <c r="G7" s="16"/>
      <c r="H7" s="16">
        <v>6</v>
      </c>
      <c r="I7" s="16"/>
      <c r="J7" s="16"/>
      <c r="K7" s="16">
        <v>8</v>
      </c>
      <c r="L7" s="16"/>
      <c r="M7" s="16"/>
      <c r="N7" s="16">
        <v>9</v>
      </c>
      <c r="O7" s="16"/>
      <c r="P7" s="16"/>
      <c r="Q7" s="441">
        <v>11</v>
      </c>
      <c r="R7" s="441"/>
      <c r="S7" s="16"/>
      <c r="T7" s="16">
        <v>12</v>
      </c>
      <c r="U7" s="16"/>
      <c r="V7" s="16"/>
      <c r="W7" s="16">
        <v>13</v>
      </c>
      <c r="X7" s="70">
        <v>1</v>
      </c>
      <c r="Y7" s="16">
        <v>2</v>
      </c>
      <c r="Z7" s="16">
        <v>3</v>
      </c>
      <c r="AA7" s="16">
        <v>4</v>
      </c>
      <c r="AB7" s="16">
        <v>5</v>
      </c>
      <c r="AC7" s="16">
        <v>6</v>
      </c>
      <c r="AD7" s="16">
        <v>7</v>
      </c>
      <c r="AE7" s="16">
        <v>8</v>
      </c>
      <c r="AF7" s="16">
        <v>9</v>
      </c>
      <c r="AG7" s="16">
        <v>10</v>
      </c>
      <c r="AH7" s="16">
        <v>11</v>
      </c>
      <c r="AI7" s="16">
        <v>12</v>
      </c>
    </row>
    <row r="8" spans="1:35" s="38" customFormat="1" ht="25.5" x14ac:dyDescent="0.2">
      <c r="A8" s="39" t="s">
        <v>228</v>
      </c>
      <c r="B8" s="39" t="s">
        <v>229</v>
      </c>
      <c r="C8" s="39" t="s">
        <v>121</v>
      </c>
      <c r="D8" s="43" t="s">
        <v>230</v>
      </c>
      <c r="E8" s="41">
        <f>H8+K8+Q8+N8</f>
        <v>0</v>
      </c>
      <c r="F8" s="41">
        <f>I8+L8+R8+O8</f>
        <v>0</v>
      </c>
      <c r="G8" s="36" t="e">
        <f t="shared" ref="G8:G22" si="0">F8/E8-1</f>
        <v>#DIV/0!</v>
      </c>
      <c r="H8" s="42"/>
      <c r="I8" s="42"/>
      <c r="J8" s="36" t="e">
        <f t="shared" ref="J8:J22" si="1">I8/H8-1</f>
        <v>#DIV/0!</v>
      </c>
      <c r="K8" s="42"/>
      <c r="L8" s="42"/>
      <c r="M8" s="36" t="e">
        <f t="shared" ref="M8:M22" si="2">L8/K8-1</f>
        <v>#DIV/0!</v>
      </c>
      <c r="N8" s="42"/>
      <c r="O8" s="42"/>
      <c r="P8" s="36" t="e">
        <f t="shared" ref="P8:P22" si="3">O8/N8-1</f>
        <v>#DIV/0!</v>
      </c>
      <c r="Q8" s="42"/>
      <c r="R8" s="42"/>
      <c r="S8" s="36" t="e">
        <f t="shared" ref="S8:S22" si="4">R8/Q8-1</f>
        <v>#DIV/0!</v>
      </c>
      <c r="T8" s="42"/>
      <c r="U8" s="42"/>
      <c r="V8" s="36" t="e">
        <f t="shared" ref="V8:V22" si="5">U8/T8-1</f>
        <v>#DIV/0!</v>
      </c>
      <c r="W8" s="43"/>
      <c r="X8" s="39" t="s">
        <v>228</v>
      </c>
      <c r="Y8" s="39" t="s">
        <v>229</v>
      </c>
      <c r="Z8" s="39" t="s">
        <v>121</v>
      </c>
      <c r="AA8" s="43" t="s">
        <v>230</v>
      </c>
      <c r="AB8" s="42">
        <v>-418693.67</v>
      </c>
      <c r="AC8" s="42">
        <v>0</v>
      </c>
      <c r="AD8" s="42">
        <v>0</v>
      </c>
      <c r="AE8" s="42">
        <v>-418693.67</v>
      </c>
      <c r="AF8" s="42">
        <v>0</v>
      </c>
      <c r="AG8" s="42">
        <v>0</v>
      </c>
      <c r="AH8" s="42">
        <v>0</v>
      </c>
      <c r="AI8" s="42">
        <v>0</v>
      </c>
    </row>
    <row r="9" spans="1:35" s="38" customFormat="1" ht="38.25" x14ac:dyDescent="0.2">
      <c r="A9" s="39" t="s">
        <v>232</v>
      </c>
      <c r="B9" s="39" t="s">
        <v>233</v>
      </c>
      <c r="C9" s="39" t="s">
        <v>105</v>
      </c>
      <c r="D9" s="43" t="s">
        <v>203</v>
      </c>
      <c r="E9" s="41">
        <f t="shared" ref="E9:E10" si="6">H9+K9+Q9+N9</f>
        <v>0</v>
      </c>
      <c r="F9" s="41">
        <f t="shared" ref="F9:F10" si="7">I9+L9+R9+O9</f>
        <v>0</v>
      </c>
      <c r="G9" s="36" t="e">
        <f t="shared" si="0"/>
        <v>#DIV/0!</v>
      </c>
      <c r="H9" s="42"/>
      <c r="I9" s="42"/>
      <c r="J9" s="36" t="e">
        <f t="shared" si="1"/>
        <v>#DIV/0!</v>
      </c>
      <c r="K9" s="42"/>
      <c r="L9" s="42"/>
      <c r="M9" s="36" t="e">
        <f t="shared" si="2"/>
        <v>#DIV/0!</v>
      </c>
      <c r="N9" s="42"/>
      <c r="O9" s="42"/>
      <c r="P9" s="36" t="e">
        <f t="shared" si="3"/>
        <v>#DIV/0!</v>
      </c>
      <c r="Q9" s="42"/>
      <c r="R9" s="42"/>
      <c r="S9" s="36" t="e">
        <f t="shared" si="4"/>
        <v>#DIV/0!</v>
      </c>
      <c r="T9" s="42"/>
      <c r="U9" s="42"/>
      <c r="V9" s="36" t="e">
        <f t="shared" si="5"/>
        <v>#DIV/0!</v>
      </c>
      <c r="W9" s="43"/>
      <c r="X9" s="39" t="s">
        <v>232</v>
      </c>
      <c r="Y9" s="39" t="s">
        <v>233</v>
      </c>
      <c r="Z9" s="39" t="s">
        <v>105</v>
      </c>
      <c r="AA9" s="43" t="s">
        <v>203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</row>
    <row r="10" spans="1:35" s="38" customFormat="1" ht="38.25" x14ac:dyDescent="0.2">
      <c r="A10" s="39" t="s">
        <v>234</v>
      </c>
      <c r="B10" s="39" t="s">
        <v>235</v>
      </c>
      <c r="C10" s="39" t="s">
        <v>105</v>
      </c>
      <c r="D10" s="43" t="s">
        <v>236</v>
      </c>
      <c r="E10" s="41">
        <f t="shared" si="6"/>
        <v>0</v>
      </c>
      <c r="F10" s="41">
        <f t="shared" si="7"/>
        <v>0</v>
      </c>
      <c r="G10" s="36" t="e">
        <f t="shared" si="0"/>
        <v>#DIV/0!</v>
      </c>
      <c r="H10" s="42"/>
      <c r="I10" s="42"/>
      <c r="J10" s="36" t="e">
        <f t="shared" si="1"/>
        <v>#DIV/0!</v>
      </c>
      <c r="K10" s="42"/>
      <c r="L10" s="42"/>
      <c r="M10" s="36" t="e">
        <f t="shared" si="2"/>
        <v>#DIV/0!</v>
      </c>
      <c r="N10" s="42"/>
      <c r="O10" s="42"/>
      <c r="P10" s="36" t="e">
        <f t="shared" si="3"/>
        <v>#DIV/0!</v>
      </c>
      <c r="Q10" s="42"/>
      <c r="R10" s="42"/>
      <c r="S10" s="36" t="e">
        <f t="shared" si="4"/>
        <v>#DIV/0!</v>
      </c>
      <c r="T10" s="42"/>
      <c r="U10" s="42"/>
      <c r="V10" s="36" t="e">
        <f t="shared" si="5"/>
        <v>#DIV/0!</v>
      </c>
      <c r="W10" s="43"/>
      <c r="X10" s="39" t="s">
        <v>234</v>
      </c>
      <c r="Y10" s="39" t="s">
        <v>235</v>
      </c>
      <c r="Z10" s="39" t="s">
        <v>105</v>
      </c>
      <c r="AA10" s="43" t="s">
        <v>236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</row>
    <row r="11" spans="1:35" s="38" customFormat="1" x14ac:dyDescent="0.2">
      <c r="A11" s="33" t="s">
        <v>237</v>
      </c>
      <c r="B11" s="33" t="s">
        <v>238</v>
      </c>
      <c r="C11" s="33" t="s">
        <v>196</v>
      </c>
      <c r="D11" s="37" t="s">
        <v>239</v>
      </c>
      <c r="E11" s="35">
        <f>E12+E16+E36+E37+E39+E40+E44+E38</f>
        <v>43253608.960000001</v>
      </c>
      <c r="F11" s="35">
        <f>F12+F16+F36+F37+F39+F40+F44+F38</f>
        <v>42937302.25</v>
      </c>
      <c r="G11" s="36">
        <f t="shared" si="0"/>
        <v>-7.3128397284146773E-3</v>
      </c>
      <c r="H11" s="35">
        <f>H12+H16+H36+H37+H39+H40+H44+H38</f>
        <v>6700000</v>
      </c>
      <c r="I11" s="35">
        <f>I12+I16+I36+I37+I39+I40+I44+I38</f>
        <v>6700000</v>
      </c>
      <c r="J11" s="36">
        <f t="shared" si="1"/>
        <v>0</v>
      </c>
      <c r="K11" s="35">
        <f>K12+K16+K36+K37+K39+K40+K44+K38</f>
        <v>3265000</v>
      </c>
      <c r="L11" s="35">
        <f>L12+L16+L36+L37+L39+L40+L44+L38</f>
        <v>3265000</v>
      </c>
      <c r="M11" s="36">
        <f t="shared" si="2"/>
        <v>0</v>
      </c>
      <c r="N11" s="35">
        <f>N12+N16+N36+N37+N39+N40+N44+N38</f>
        <v>0</v>
      </c>
      <c r="O11" s="35">
        <f>O12+O16+O36+O37+O39+O40+O44+O38</f>
        <v>0</v>
      </c>
      <c r="P11" s="36" t="e">
        <f t="shared" si="3"/>
        <v>#DIV/0!</v>
      </c>
      <c r="Q11" s="35">
        <f>Q12+Q16+Q36+Q37+Q39+Q40+Q44+Q38</f>
        <v>33288608.960000001</v>
      </c>
      <c r="R11" s="35">
        <f>R12+R16+R36+R37+R39+R40+R44+R38</f>
        <v>32972302.25</v>
      </c>
      <c r="S11" s="36">
        <f t="shared" si="4"/>
        <v>-9.5019503632632896E-3</v>
      </c>
      <c r="T11" s="35">
        <f>T12+T16+T36+T37+T39+T40+T44+T38</f>
        <v>0</v>
      </c>
      <c r="U11" s="35">
        <f>U12+U16+U36+U37+U39+U40+U44+U38</f>
        <v>0</v>
      </c>
      <c r="V11" s="36" t="e">
        <f t="shared" si="5"/>
        <v>#DIV/0!</v>
      </c>
      <c r="W11" s="37" t="s">
        <v>231</v>
      </c>
      <c r="X11" s="33" t="s">
        <v>237</v>
      </c>
      <c r="Y11" s="33" t="s">
        <v>238</v>
      </c>
      <c r="Z11" s="33" t="s">
        <v>196</v>
      </c>
      <c r="AA11" s="37" t="s">
        <v>239</v>
      </c>
      <c r="AB11" s="35">
        <v>4897450785.6300001</v>
      </c>
      <c r="AC11" s="35">
        <v>2363473300</v>
      </c>
      <c r="AD11" s="35">
        <v>0</v>
      </c>
      <c r="AE11" s="35">
        <v>607963400</v>
      </c>
      <c r="AF11" s="35">
        <v>94847300</v>
      </c>
      <c r="AG11" s="35">
        <v>0</v>
      </c>
      <c r="AH11" s="35">
        <v>1831166785.6300001</v>
      </c>
      <c r="AI11" s="35">
        <v>156217500</v>
      </c>
    </row>
    <row r="12" spans="1:35" s="38" customFormat="1" x14ac:dyDescent="0.2">
      <c r="A12" s="33" t="s">
        <v>240</v>
      </c>
      <c r="B12" s="33" t="s">
        <v>241</v>
      </c>
      <c r="C12" s="33" t="s">
        <v>103</v>
      </c>
      <c r="D12" s="49" t="s">
        <v>242</v>
      </c>
      <c r="E12" s="35">
        <f>SUM(E13:E15)</f>
        <v>0</v>
      </c>
      <c r="F12" s="35">
        <f t="shared" ref="F12:U12" si="8">SUM(F13:F15)</f>
        <v>0</v>
      </c>
      <c r="G12" s="36" t="e">
        <f t="shared" si="0"/>
        <v>#DIV/0!</v>
      </c>
      <c r="H12" s="35">
        <f t="shared" si="8"/>
        <v>0</v>
      </c>
      <c r="I12" s="35">
        <f t="shared" si="8"/>
        <v>0</v>
      </c>
      <c r="J12" s="36" t="e">
        <f t="shared" si="1"/>
        <v>#DIV/0!</v>
      </c>
      <c r="K12" s="35">
        <f t="shared" si="8"/>
        <v>0</v>
      </c>
      <c r="L12" s="35">
        <f t="shared" si="8"/>
        <v>0</v>
      </c>
      <c r="M12" s="36" t="e">
        <f t="shared" si="2"/>
        <v>#DIV/0!</v>
      </c>
      <c r="N12" s="35">
        <f t="shared" ref="N12" si="9">SUM(N13:N15)</f>
        <v>0</v>
      </c>
      <c r="O12" s="35">
        <f t="shared" ref="O12" si="10">SUM(O13:O15)</f>
        <v>0</v>
      </c>
      <c r="P12" s="36" t="e">
        <f t="shared" si="3"/>
        <v>#DIV/0!</v>
      </c>
      <c r="Q12" s="35">
        <f t="shared" si="8"/>
        <v>0</v>
      </c>
      <c r="R12" s="35">
        <f t="shared" si="8"/>
        <v>0</v>
      </c>
      <c r="S12" s="36" t="e">
        <f t="shared" si="4"/>
        <v>#DIV/0!</v>
      </c>
      <c r="T12" s="35">
        <f t="shared" si="8"/>
        <v>0</v>
      </c>
      <c r="U12" s="35">
        <f t="shared" si="8"/>
        <v>0</v>
      </c>
      <c r="V12" s="36" t="e">
        <f t="shared" si="5"/>
        <v>#DIV/0!</v>
      </c>
      <c r="W12" s="37" t="s">
        <v>231</v>
      </c>
      <c r="X12" s="33" t="s">
        <v>240</v>
      </c>
      <c r="Y12" s="33" t="s">
        <v>241</v>
      </c>
      <c r="Z12" s="33" t="s">
        <v>103</v>
      </c>
      <c r="AA12" s="49" t="s">
        <v>242</v>
      </c>
      <c r="AB12" s="35">
        <v>14124294.779999999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14124294.779999999</v>
      </c>
      <c r="AI12" s="35">
        <v>0</v>
      </c>
    </row>
    <row r="13" spans="1:35" s="38" customFormat="1" ht="38.25" x14ac:dyDescent="0.2">
      <c r="A13" s="39" t="s">
        <v>243</v>
      </c>
      <c r="B13" s="39" t="s">
        <v>244</v>
      </c>
      <c r="C13" s="39" t="s">
        <v>103</v>
      </c>
      <c r="D13" s="47" t="s">
        <v>245</v>
      </c>
      <c r="E13" s="41">
        <f t="shared" ref="E13:E15" si="11">H13+K13+Q13+N13</f>
        <v>0</v>
      </c>
      <c r="F13" s="41">
        <f t="shared" ref="F13:F15" si="12">I13+L13+R13+O13</f>
        <v>0</v>
      </c>
      <c r="G13" s="36" t="e">
        <f t="shared" si="0"/>
        <v>#DIV/0!</v>
      </c>
      <c r="H13" s="42"/>
      <c r="I13" s="42"/>
      <c r="J13" s="36" t="e">
        <f t="shared" si="1"/>
        <v>#DIV/0!</v>
      </c>
      <c r="K13" s="42"/>
      <c r="L13" s="42"/>
      <c r="M13" s="36" t="e">
        <f t="shared" si="2"/>
        <v>#DIV/0!</v>
      </c>
      <c r="N13" s="42"/>
      <c r="O13" s="42"/>
      <c r="P13" s="36" t="e">
        <f t="shared" si="3"/>
        <v>#DIV/0!</v>
      </c>
      <c r="Q13" s="42"/>
      <c r="R13" s="42"/>
      <c r="S13" s="36" t="e">
        <f t="shared" si="4"/>
        <v>#DIV/0!</v>
      </c>
      <c r="T13" s="42"/>
      <c r="U13" s="42"/>
      <c r="V13" s="36" t="e">
        <f t="shared" si="5"/>
        <v>#DIV/0!</v>
      </c>
      <c r="W13" s="43" t="s">
        <v>231</v>
      </c>
      <c r="X13" s="39" t="s">
        <v>243</v>
      </c>
      <c r="Y13" s="39" t="s">
        <v>244</v>
      </c>
      <c r="Z13" s="39" t="s">
        <v>103</v>
      </c>
      <c r="AA13" s="47" t="s">
        <v>245</v>
      </c>
      <c r="AB13" s="42">
        <v>14124294.779999999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14124294.779999999</v>
      </c>
      <c r="AI13" s="42">
        <v>0</v>
      </c>
    </row>
    <row r="14" spans="1:35" s="38" customFormat="1" x14ac:dyDescent="0.2">
      <c r="A14" s="39" t="s">
        <v>246</v>
      </c>
      <c r="B14" s="39" t="s">
        <v>247</v>
      </c>
      <c r="C14" s="39" t="s">
        <v>103</v>
      </c>
      <c r="D14" s="47" t="s">
        <v>104</v>
      </c>
      <c r="E14" s="41">
        <f t="shared" si="11"/>
        <v>0</v>
      </c>
      <c r="F14" s="41">
        <f t="shared" si="12"/>
        <v>0</v>
      </c>
      <c r="G14" s="36" t="e">
        <f t="shared" si="0"/>
        <v>#DIV/0!</v>
      </c>
      <c r="H14" s="42"/>
      <c r="I14" s="42"/>
      <c r="J14" s="36" t="e">
        <f t="shared" si="1"/>
        <v>#DIV/0!</v>
      </c>
      <c r="K14" s="42"/>
      <c r="L14" s="42"/>
      <c r="M14" s="36" t="e">
        <f t="shared" si="2"/>
        <v>#DIV/0!</v>
      </c>
      <c r="N14" s="42"/>
      <c r="O14" s="42"/>
      <c r="P14" s="36" t="e">
        <f t="shared" si="3"/>
        <v>#DIV/0!</v>
      </c>
      <c r="Q14" s="42"/>
      <c r="R14" s="42"/>
      <c r="S14" s="36" t="e">
        <f t="shared" si="4"/>
        <v>#DIV/0!</v>
      </c>
      <c r="T14" s="42"/>
      <c r="U14" s="42"/>
      <c r="V14" s="36" t="e">
        <f t="shared" si="5"/>
        <v>#DIV/0!</v>
      </c>
      <c r="W14" s="43" t="s">
        <v>231</v>
      </c>
      <c r="X14" s="39" t="s">
        <v>246</v>
      </c>
      <c r="Y14" s="39" t="s">
        <v>247</v>
      </c>
      <c r="Z14" s="39" t="s">
        <v>103</v>
      </c>
      <c r="AA14" s="47" t="s">
        <v>104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</row>
    <row r="15" spans="1:35" s="38" customFormat="1" x14ac:dyDescent="0.2">
      <c r="A15" s="39" t="s">
        <v>248</v>
      </c>
      <c r="B15" s="39" t="s">
        <v>249</v>
      </c>
      <c r="C15" s="39" t="s">
        <v>103</v>
      </c>
      <c r="D15" s="47" t="s">
        <v>250</v>
      </c>
      <c r="E15" s="41">
        <f t="shared" si="11"/>
        <v>0</v>
      </c>
      <c r="F15" s="41">
        <f t="shared" si="12"/>
        <v>0</v>
      </c>
      <c r="G15" s="36" t="e">
        <f t="shared" si="0"/>
        <v>#DIV/0!</v>
      </c>
      <c r="H15" s="42"/>
      <c r="I15" s="42"/>
      <c r="J15" s="36" t="e">
        <f t="shared" si="1"/>
        <v>#DIV/0!</v>
      </c>
      <c r="K15" s="42"/>
      <c r="L15" s="42"/>
      <c r="M15" s="36" t="e">
        <f t="shared" si="2"/>
        <v>#DIV/0!</v>
      </c>
      <c r="N15" s="42"/>
      <c r="O15" s="42"/>
      <c r="P15" s="36" t="e">
        <f t="shared" si="3"/>
        <v>#DIV/0!</v>
      </c>
      <c r="Q15" s="42"/>
      <c r="R15" s="42"/>
      <c r="S15" s="36" t="e">
        <f t="shared" si="4"/>
        <v>#DIV/0!</v>
      </c>
      <c r="T15" s="42"/>
      <c r="U15" s="42"/>
      <c r="V15" s="36" t="e">
        <f t="shared" si="5"/>
        <v>#DIV/0!</v>
      </c>
      <c r="W15" s="43" t="s">
        <v>231</v>
      </c>
      <c r="X15" s="39" t="s">
        <v>248</v>
      </c>
      <c r="Y15" s="39" t="s">
        <v>249</v>
      </c>
      <c r="Z15" s="39" t="s">
        <v>103</v>
      </c>
      <c r="AA15" s="47" t="s">
        <v>250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</row>
    <row r="16" spans="1:35" s="38" customFormat="1" x14ac:dyDescent="0.2">
      <c r="A16" s="33" t="s">
        <v>251</v>
      </c>
      <c r="B16" s="33" t="s">
        <v>252</v>
      </c>
      <c r="C16" s="33" t="s">
        <v>105</v>
      </c>
      <c r="D16" s="49" t="s">
        <v>253</v>
      </c>
      <c r="E16" s="35">
        <f>E17</f>
        <v>39987704.210000001</v>
      </c>
      <c r="F16" s="35">
        <f t="shared" ref="F16:U16" si="13">F17</f>
        <v>39671397.5</v>
      </c>
      <c r="G16" s="36">
        <f t="shared" si="0"/>
        <v>-7.9100992729884689E-3</v>
      </c>
      <c r="H16" s="35">
        <f t="shared" si="13"/>
        <v>6700000</v>
      </c>
      <c r="I16" s="35">
        <f t="shared" si="13"/>
        <v>6700000</v>
      </c>
      <c r="J16" s="36">
        <f t="shared" si="1"/>
        <v>0</v>
      </c>
      <c r="K16" s="35">
        <f t="shared" si="13"/>
        <v>0</v>
      </c>
      <c r="L16" s="35">
        <f t="shared" si="13"/>
        <v>0</v>
      </c>
      <c r="M16" s="36" t="e">
        <f t="shared" si="2"/>
        <v>#DIV/0!</v>
      </c>
      <c r="N16" s="35">
        <f t="shared" si="13"/>
        <v>0</v>
      </c>
      <c r="O16" s="35">
        <f t="shared" si="13"/>
        <v>0</v>
      </c>
      <c r="P16" s="36" t="e">
        <f t="shared" si="3"/>
        <v>#DIV/0!</v>
      </c>
      <c r="Q16" s="35">
        <f t="shared" si="13"/>
        <v>33287704.210000001</v>
      </c>
      <c r="R16" s="35">
        <f t="shared" si="13"/>
        <v>32971397.5</v>
      </c>
      <c r="S16" s="36">
        <f t="shared" si="4"/>
        <v>-9.5022086234766157E-3</v>
      </c>
      <c r="T16" s="35">
        <f t="shared" si="13"/>
        <v>0</v>
      </c>
      <c r="U16" s="35">
        <f t="shared" si="13"/>
        <v>0</v>
      </c>
      <c r="V16" s="36" t="e">
        <f t="shared" si="5"/>
        <v>#DIV/0!</v>
      </c>
      <c r="W16" s="37" t="s">
        <v>231</v>
      </c>
      <c r="X16" s="33" t="s">
        <v>251</v>
      </c>
      <c r="Y16" s="33" t="s">
        <v>252</v>
      </c>
      <c r="Z16" s="33" t="s">
        <v>105</v>
      </c>
      <c r="AA16" s="49" t="s">
        <v>253</v>
      </c>
      <c r="AB16" s="35">
        <v>4051296781.1700001</v>
      </c>
      <c r="AC16" s="35">
        <v>2363473300</v>
      </c>
      <c r="AD16" s="35">
        <v>0</v>
      </c>
      <c r="AE16" s="35">
        <v>0</v>
      </c>
      <c r="AF16" s="35">
        <v>0</v>
      </c>
      <c r="AG16" s="35">
        <v>0</v>
      </c>
      <c r="AH16" s="35">
        <v>1687823481.1700001</v>
      </c>
      <c r="AI16" s="35">
        <v>0</v>
      </c>
    </row>
    <row r="17" spans="1:35" s="38" customFormat="1" ht="25.5" x14ac:dyDescent="0.2">
      <c r="A17" s="33" t="s">
        <v>254</v>
      </c>
      <c r="B17" s="33" t="s">
        <v>255</v>
      </c>
      <c r="C17" s="33" t="s">
        <v>105</v>
      </c>
      <c r="D17" s="50" t="s">
        <v>256</v>
      </c>
      <c r="E17" s="35">
        <f>E18+E31+E32+E35</f>
        <v>39987704.210000001</v>
      </c>
      <c r="F17" s="35">
        <f>F18+F31+F32+F35</f>
        <v>39671397.5</v>
      </c>
      <c r="G17" s="36">
        <f t="shared" si="0"/>
        <v>-7.9100992729884689E-3</v>
      </c>
      <c r="H17" s="35">
        <f>H18+H31+H32+H35</f>
        <v>6700000</v>
      </c>
      <c r="I17" s="35">
        <f>I18+I31+I32+I35</f>
        <v>6700000</v>
      </c>
      <c r="J17" s="36">
        <f t="shared" si="1"/>
        <v>0</v>
      </c>
      <c r="K17" s="35">
        <f>K18+K31+K32+K35</f>
        <v>0</v>
      </c>
      <c r="L17" s="35">
        <f>L18+L31+L32+L35</f>
        <v>0</v>
      </c>
      <c r="M17" s="36" t="e">
        <f t="shared" si="2"/>
        <v>#DIV/0!</v>
      </c>
      <c r="N17" s="35">
        <f>N18+N31+N32+N35</f>
        <v>0</v>
      </c>
      <c r="O17" s="35">
        <f>O18+O31+O32+O35</f>
        <v>0</v>
      </c>
      <c r="P17" s="36" t="e">
        <f t="shared" si="3"/>
        <v>#DIV/0!</v>
      </c>
      <c r="Q17" s="35">
        <f>Q18+Q31+Q32+Q35</f>
        <v>33287704.210000001</v>
      </c>
      <c r="R17" s="35">
        <f>R18+R31+R32+R35</f>
        <v>32971397.5</v>
      </c>
      <c r="S17" s="36">
        <f t="shared" si="4"/>
        <v>-9.5022086234766157E-3</v>
      </c>
      <c r="T17" s="35">
        <f>T18+T31+T32+T35</f>
        <v>0</v>
      </c>
      <c r="U17" s="35">
        <f>U18+U31+U32+U35</f>
        <v>0</v>
      </c>
      <c r="V17" s="36" t="e">
        <f t="shared" si="5"/>
        <v>#DIV/0!</v>
      </c>
      <c r="W17" s="37" t="s">
        <v>231</v>
      </c>
      <c r="X17" s="33" t="s">
        <v>254</v>
      </c>
      <c r="Y17" s="33" t="s">
        <v>255</v>
      </c>
      <c r="Z17" s="33" t="s">
        <v>105</v>
      </c>
      <c r="AA17" s="50" t="s">
        <v>256</v>
      </c>
      <c r="AB17" s="35">
        <v>1687823481.1700001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1687823481.1700001</v>
      </c>
      <c r="AI17" s="35">
        <v>0</v>
      </c>
    </row>
    <row r="18" spans="1:35" s="38" customFormat="1" x14ac:dyDescent="0.2">
      <c r="A18" s="33" t="s">
        <v>257</v>
      </c>
      <c r="B18" s="33" t="s">
        <v>258</v>
      </c>
      <c r="C18" s="33" t="s">
        <v>105</v>
      </c>
      <c r="D18" s="46" t="s">
        <v>259</v>
      </c>
      <c r="E18" s="35">
        <f>E19+E24+E28</f>
        <v>31028704.210000001</v>
      </c>
      <c r="F18" s="35">
        <f t="shared" ref="F18:U18" si="14">F19+F24+F28</f>
        <v>30712397.5</v>
      </c>
      <c r="G18" s="36">
        <f t="shared" si="0"/>
        <v>-1.0194003199723078E-2</v>
      </c>
      <c r="H18" s="35">
        <f t="shared" si="14"/>
        <v>0</v>
      </c>
      <c r="I18" s="35">
        <f t="shared" si="14"/>
        <v>0</v>
      </c>
      <c r="J18" s="36" t="e">
        <f t="shared" si="1"/>
        <v>#DIV/0!</v>
      </c>
      <c r="K18" s="35">
        <f t="shared" si="14"/>
        <v>0</v>
      </c>
      <c r="L18" s="35">
        <f t="shared" si="14"/>
        <v>0</v>
      </c>
      <c r="M18" s="36" t="e">
        <f t="shared" si="2"/>
        <v>#DIV/0!</v>
      </c>
      <c r="N18" s="35">
        <f t="shared" ref="N18" si="15">N19+N24+N28</f>
        <v>0</v>
      </c>
      <c r="O18" s="35">
        <f t="shared" ref="O18" si="16">O19+O24+O28</f>
        <v>0</v>
      </c>
      <c r="P18" s="36" t="e">
        <f t="shared" si="3"/>
        <v>#DIV/0!</v>
      </c>
      <c r="Q18" s="35">
        <f t="shared" si="14"/>
        <v>31028704.210000001</v>
      </c>
      <c r="R18" s="35">
        <f t="shared" si="14"/>
        <v>30712397.5</v>
      </c>
      <c r="S18" s="36">
        <f t="shared" si="4"/>
        <v>-1.0194003199723078E-2</v>
      </c>
      <c r="T18" s="35">
        <f t="shared" si="14"/>
        <v>0</v>
      </c>
      <c r="U18" s="35">
        <f t="shared" si="14"/>
        <v>0</v>
      </c>
      <c r="V18" s="36" t="e">
        <f t="shared" si="5"/>
        <v>#DIV/0!</v>
      </c>
      <c r="W18" s="37" t="s">
        <v>231</v>
      </c>
      <c r="X18" s="33" t="s">
        <v>257</v>
      </c>
      <c r="Y18" s="33" t="s">
        <v>258</v>
      </c>
      <c r="Z18" s="33" t="s">
        <v>105</v>
      </c>
      <c r="AA18" s="46" t="s">
        <v>259</v>
      </c>
      <c r="AB18" s="35">
        <v>1324623482.8599999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1324623482.8599999</v>
      </c>
      <c r="AI18" s="35">
        <v>0</v>
      </c>
    </row>
    <row r="19" spans="1:35" s="38" customFormat="1" ht="25.5" x14ac:dyDescent="0.2">
      <c r="A19" s="33" t="s">
        <v>260</v>
      </c>
      <c r="B19" s="33" t="s">
        <v>261</v>
      </c>
      <c r="C19" s="33" t="s">
        <v>105</v>
      </c>
      <c r="D19" s="34" t="s">
        <v>262</v>
      </c>
      <c r="E19" s="35">
        <f>SUM(E20:E23)</f>
        <v>0</v>
      </c>
      <c r="F19" s="35">
        <f t="shared" ref="F19:U19" si="17">SUM(F20:F23)</f>
        <v>0</v>
      </c>
      <c r="G19" s="36" t="e">
        <f t="shared" si="0"/>
        <v>#DIV/0!</v>
      </c>
      <c r="H19" s="35">
        <f t="shared" si="17"/>
        <v>0</v>
      </c>
      <c r="I19" s="35">
        <f t="shared" si="17"/>
        <v>0</v>
      </c>
      <c r="J19" s="36" t="e">
        <f t="shared" si="1"/>
        <v>#DIV/0!</v>
      </c>
      <c r="K19" s="35">
        <f t="shared" si="17"/>
        <v>0</v>
      </c>
      <c r="L19" s="35">
        <f t="shared" si="17"/>
        <v>0</v>
      </c>
      <c r="M19" s="36" t="e">
        <f t="shared" si="2"/>
        <v>#DIV/0!</v>
      </c>
      <c r="N19" s="35">
        <f t="shared" ref="N19" si="18">SUM(N20:N23)</f>
        <v>0</v>
      </c>
      <c r="O19" s="35">
        <f t="shared" ref="O19" si="19">SUM(O20:O23)</f>
        <v>0</v>
      </c>
      <c r="P19" s="36" t="e">
        <f t="shared" si="3"/>
        <v>#DIV/0!</v>
      </c>
      <c r="Q19" s="35">
        <f t="shared" si="17"/>
        <v>0</v>
      </c>
      <c r="R19" s="35">
        <f t="shared" si="17"/>
        <v>0</v>
      </c>
      <c r="S19" s="36" t="e">
        <f t="shared" si="4"/>
        <v>#DIV/0!</v>
      </c>
      <c r="T19" s="35">
        <f t="shared" si="17"/>
        <v>0</v>
      </c>
      <c r="U19" s="35">
        <f t="shared" si="17"/>
        <v>0</v>
      </c>
      <c r="V19" s="36" t="e">
        <f t="shared" si="5"/>
        <v>#DIV/0!</v>
      </c>
      <c r="W19" s="37" t="s">
        <v>231</v>
      </c>
      <c r="X19" s="33" t="s">
        <v>260</v>
      </c>
      <c r="Y19" s="33" t="s">
        <v>261</v>
      </c>
      <c r="Z19" s="33" t="s">
        <v>105</v>
      </c>
      <c r="AA19" s="34" t="s">
        <v>262</v>
      </c>
      <c r="AB19" s="35">
        <v>26032000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26032000</v>
      </c>
      <c r="AI19" s="35">
        <v>0</v>
      </c>
    </row>
    <row r="20" spans="1:35" s="38" customFormat="1" ht="25.5" x14ac:dyDescent="0.2">
      <c r="A20" s="39" t="s">
        <v>263</v>
      </c>
      <c r="B20" s="39" t="s">
        <v>264</v>
      </c>
      <c r="C20" s="39" t="s">
        <v>105</v>
      </c>
      <c r="D20" s="40" t="s">
        <v>265</v>
      </c>
      <c r="E20" s="41">
        <f t="shared" ref="E20:E23" si="20">H20+K20+Q20+N20</f>
        <v>0</v>
      </c>
      <c r="F20" s="41">
        <f t="shared" ref="F20:F23" si="21">I20+L20+R20+O20</f>
        <v>0</v>
      </c>
      <c r="G20" s="36" t="e">
        <f t="shared" si="0"/>
        <v>#DIV/0!</v>
      </c>
      <c r="H20" s="42"/>
      <c r="I20" s="42"/>
      <c r="J20" s="36" t="e">
        <f t="shared" si="1"/>
        <v>#DIV/0!</v>
      </c>
      <c r="K20" s="42"/>
      <c r="L20" s="42"/>
      <c r="M20" s="36" t="e">
        <f t="shared" si="2"/>
        <v>#DIV/0!</v>
      </c>
      <c r="N20" s="42"/>
      <c r="O20" s="42"/>
      <c r="P20" s="36" t="e">
        <f t="shared" si="3"/>
        <v>#DIV/0!</v>
      </c>
      <c r="Q20" s="42"/>
      <c r="R20" s="42"/>
      <c r="S20" s="36" t="e">
        <f t="shared" si="4"/>
        <v>#DIV/0!</v>
      </c>
      <c r="T20" s="42"/>
      <c r="U20" s="42"/>
      <c r="V20" s="36" t="e">
        <f t="shared" si="5"/>
        <v>#DIV/0!</v>
      </c>
      <c r="W20" s="43" t="s">
        <v>231</v>
      </c>
      <c r="X20" s="39" t="s">
        <v>263</v>
      </c>
      <c r="Y20" s="39" t="s">
        <v>264</v>
      </c>
      <c r="Z20" s="39" t="s">
        <v>105</v>
      </c>
      <c r="AA20" s="40" t="s">
        <v>265</v>
      </c>
      <c r="AB20" s="42">
        <v>2820000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2820000</v>
      </c>
      <c r="AI20" s="42">
        <v>0</v>
      </c>
    </row>
    <row r="21" spans="1:35" s="38" customFormat="1" ht="25.5" x14ac:dyDescent="0.2">
      <c r="A21" s="39" t="s">
        <v>266</v>
      </c>
      <c r="B21" s="39" t="s">
        <v>267</v>
      </c>
      <c r="C21" s="39" t="s">
        <v>105</v>
      </c>
      <c r="D21" s="40" t="s">
        <v>106</v>
      </c>
      <c r="E21" s="41">
        <f t="shared" si="20"/>
        <v>0</v>
      </c>
      <c r="F21" s="41">
        <f t="shared" si="21"/>
        <v>0</v>
      </c>
      <c r="G21" s="36" t="e">
        <f t="shared" si="0"/>
        <v>#DIV/0!</v>
      </c>
      <c r="H21" s="42"/>
      <c r="I21" s="42"/>
      <c r="J21" s="36" t="e">
        <f t="shared" si="1"/>
        <v>#DIV/0!</v>
      </c>
      <c r="K21" s="42"/>
      <c r="L21" s="42"/>
      <c r="M21" s="36" t="e">
        <f t="shared" si="2"/>
        <v>#DIV/0!</v>
      </c>
      <c r="N21" s="42"/>
      <c r="O21" s="42"/>
      <c r="P21" s="36" t="e">
        <f t="shared" si="3"/>
        <v>#DIV/0!</v>
      </c>
      <c r="Q21" s="42"/>
      <c r="R21" s="42"/>
      <c r="S21" s="36" t="e">
        <f t="shared" si="4"/>
        <v>#DIV/0!</v>
      </c>
      <c r="T21" s="42"/>
      <c r="U21" s="42"/>
      <c r="V21" s="36" t="e">
        <f t="shared" si="5"/>
        <v>#DIV/0!</v>
      </c>
      <c r="W21" s="43" t="s">
        <v>231</v>
      </c>
      <c r="X21" s="39" t="s">
        <v>266</v>
      </c>
      <c r="Y21" s="39" t="s">
        <v>267</v>
      </c>
      <c r="Z21" s="39" t="s">
        <v>105</v>
      </c>
      <c r="AA21" s="40" t="s">
        <v>106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</row>
    <row r="22" spans="1:35" s="38" customFormat="1" ht="25.5" x14ac:dyDescent="0.2">
      <c r="A22" s="39" t="s">
        <v>268</v>
      </c>
      <c r="B22" s="39" t="s">
        <v>269</v>
      </c>
      <c r="C22" s="39" t="s">
        <v>105</v>
      </c>
      <c r="D22" s="40" t="s">
        <v>107</v>
      </c>
      <c r="E22" s="41">
        <f t="shared" si="20"/>
        <v>0</v>
      </c>
      <c r="F22" s="41">
        <f t="shared" si="21"/>
        <v>0</v>
      </c>
      <c r="G22" s="36" t="e">
        <f t="shared" si="0"/>
        <v>#DIV/0!</v>
      </c>
      <c r="H22" s="42"/>
      <c r="I22" s="42"/>
      <c r="J22" s="36" t="e">
        <f t="shared" si="1"/>
        <v>#DIV/0!</v>
      </c>
      <c r="K22" s="42"/>
      <c r="L22" s="42"/>
      <c r="M22" s="36" t="e">
        <f t="shared" si="2"/>
        <v>#DIV/0!</v>
      </c>
      <c r="N22" s="42"/>
      <c r="O22" s="42"/>
      <c r="P22" s="36" t="e">
        <f t="shared" si="3"/>
        <v>#DIV/0!</v>
      </c>
      <c r="Q22" s="42"/>
      <c r="R22" s="42"/>
      <c r="S22" s="36" t="e">
        <f t="shared" si="4"/>
        <v>#DIV/0!</v>
      </c>
      <c r="T22" s="42"/>
      <c r="U22" s="42"/>
      <c r="V22" s="36" t="e">
        <f t="shared" si="5"/>
        <v>#DIV/0!</v>
      </c>
      <c r="W22" s="43" t="s">
        <v>231</v>
      </c>
      <c r="X22" s="39" t="s">
        <v>268</v>
      </c>
      <c r="Y22" s="39" t="s">
        <v>269</v>
      </c>
      <c r="Z22" s="39" t="s">
        <v>105</v>
      </c>
      <c r="AA22" s="40" t="s">
        <v>107</v>
      </c>
      <c r="AB22" s="42">
        <v>8731800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8731800</v>
      </c>
      <c r="AI22" s="42">
        <v>0</v>
      </c>
    </row>
    <row r="23" spans="1:35" s="38" customFormat="1" ht="25.5" x14ac:dyDescent="0.2">
      <c r="A23" s="39" t="s">
        <v>270</v>
      </c>
      <c r="B23" s="39" t="s">
        <v>271</v>
      </c>
      <c r="C23" s="39" t="s">
        <v>105</v>
      </c>
      <c r="D23" s="40" t="s">
        <v>108</v>
      </c>
      <c r="E23" s="41">
        <f t="shared" si="20"/>
        <v>0</v>
      </c>
      <c r="F23" s="41">
        <f t="shared" si="21"/>
        <v>0</v>
      </c>
      <c r="G23" s="36" t="e">
        <f>F23/E23-1</f>
        <v>#DIV/0!</v>
      </c>
      <c r="H23" s="42"/>
      <c r="I23" s="42"/>
      <c r="J23" s="36" t="e">
        <f>I23/H23-1</f>
        <v>#DIV/0!</v>
      </c>
      <c r="K23" s="42"/>
      <c r="L23" s="42"/>
      <c r="M23" s="36" t="e">
        <f>L23/K23-1</f>
        <v>#DIV/0!</v>
      </c>
      <c r="N23" s="42"/>
      <c r="O23" s="42"/>
      <c r="P23" s="36" t="e">
        <f>O23/N23-1</f>
        <v>#DIV/0!</v>
      </c>
      <c r="Q23" s="42"/>
      <c r="R23" s="42"/>
      <c r="S23" s="36" t="e">
        <f>R23/Q23-1</f>
        <v>#DIV/0!</v>
      </c>
      <c r="T23" s="42"/>
      <c r="U23" s="42"/>
      <c r="V23" s="36" t="e">
        <f>U23/T23-1</f>
        <v>#DIV/0!</v>
      </c>
      <c r="W23" s="43" t="s">
        <v>231</v>
      </c>
      <c r="X23" s="39" t="s">
        <v>270</v>
      </c>
      <c r="Y23" s="39" t="s">
        <v>271</v>
      </c>
      <c r="Z23" s="39" t="s">
        <v>105</v>
      </c>
      <c r="AA23" s="40" t="s">
        <v>108</v>
      </c>
      <c r="AB23" s="42">
        <v>14480200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14480200</v>
      </c>
      <c r="AI23" s="42">
        <v>0</v>
      </c>
    </row>
    <row r="24" spans="1:35" s="38" customFormat="1" ht="25.5" x14ac:dyDescent="0.2">
      <c r="A24" s="33" t="s">
        <v>272</v>
      </c>
      <c r="B24" s="33" t="s">
        <v>273</v>
      </c>
      <c r="C24" s="33" t="s">
        <v>105</v>
      </c>
      <c r="D24" s="34" t="s">
        <v>109</v>
      </c>
      <c r="E24" s="35">
        <f>SUM(E25:E27)</f>
        <v>28208304.210000001</v>
      </c>
      <c r="F24" s="35">
        <f t="shared" ref="F24:U24" si="22">SUM(F25:F27)</f>
        <v>27891997.5</v>
      </c>
      <c r="G24" s="36">
        <f t="shared" ref="G24:G89" si="23">F24/E24-1</f>
        <v>-1.1213247972838736E-2</v>
      </c>
      <c r="H24" s="35">
        <f t="shared" si="22"/>
        <v>0</v>
      </c>
      <c r="I24" s="35">
        <f t="shared" si="22"/>
        <v>0</v>
      </c>
      <c r="J24" s="36" t="e">
        <f t="shared" ref="J24:J89" si="24">I24/H24-1</f>
        <v>#DIV/0!</v>
      </c>
      <c r="K24" s="35">
        <f t="shared" si="22"/>
        <v>0</v>
      </c>
      <c r="L24" s="35">
        <f t="shared" si="22"/>
        <v>0</v>
      </c>
      <c r="M24" s="36" t="e">
        <f t="shared" ref="M24:M89" si="25">L24/K24-1</f>
        <v>#DIV/0!</v>
      </c>
      <c r="N24" s="35">
        <f t="shared" ref="N24" si="26">SUM(N25:N27)</f>
        <v>0</v>
      </c>
      <c r="O24" s="35">
        <f t="shared" ref="O24" si="27">SUM(O25:O27)</f>
        <v>0</v>
      </c>
      <c r="P24" s="36" t="e">
        <f t="shared" ref="P24:P40" si="28">O24/N24-1</f>
        <v>#DIV/0!</v>
      </c>
      <c r="Q24" s="35">
        <f t="shared" si="22"/>
        <v>28208304.210000001</v>
      </c>
      <c r="R24" s="35">
        <f t="shared" si="22"/>
        <v>27891997.5</v>
      </c>
      <c r="S24" s="36">
        <f t="shared" ref="S24:S89" si="29">R24/Q24-1</f>
        <v>-1.1213247972838736E-2</v>
      </c>
      <c r="T24" s="35">
        <f t="shared" si="22"/>
        <v>0</v>
      </c>
      <c r="U24" s="35">
        <f t="shared" si="22"/>
        <v>0</v>
      </c>
      <c r="V24" s="36" t="e">
        <f t="shared" ref="V24:V89" si="30">U24/T24-1</f>
        <v>#DIV/0!</v>
      </c>
      <c r="W24" s="37" t="s">
        <v>231</v>
      </c>
      <c r="X24" s="33" t="s">
        <v>272</v>
      </c>
      <c r="Y24" s="33" t="s">
        <v>273</v>
      </c>
      <c r="Z24" s="33" t="s">
        <v>105</v>
      </c>
      <c r="AA24" s="34" t="s">
        <v>109</v>
      </c>
      <c r="AB24" s="35">
        <v>1108939662.8599999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1108939662.8599999</v>
      </c>
      <c r="AI24" s="35">
        <v>0</v>
      </c>
    </row>
    <row r="25" spans="1:35" s="38" customFormat="1" ht="38.25" x14ac:dyDescent="0.2">
      <c r="A25" s="39" t="s">
        <v>274</v>
      </c>
      <c r="B25" s="39" t="s">
        <v>275</v>
      </c>
      <c r="C25" s="39" t="s">
        <v>105</v>
      </c>
      <c r="D25" s="40" t="s">
        <v>276</v>
      </c>
      <c r="E25" s="41">
        <f t="shared" ref="E25:E27" si="31">H25+K25+Q25+N25</f>
        <v>0</v>
      </c>
      <c r="F25" s="41">
        <f t="shared" ref="F25:F27" si="32">I25+L25+R25+O25</f>
        <v>0</v>
      </c>
      <c r="G25" s="36" t="e">
        <f t="shared" si="23"/>
        <v>#DIV/0!</v>
      </c>
      <c r="H25" s="42"/>
      <c r="I25" s="42"/>
      <c r="J25" s="36" t="e">
        <f t="shared" si="24"/>
        <v>#DIV/0!</v>
      </c>
      <c r="K25" s="42"/>
      <c r="L25" s="42"/>
      <c r="M25" s="36" t="e">
        <f t="shared" si="25"/>
        <v>#DIV/0!</v>
      </c>
      <c r="N25" s="42"/>
      <c r="O25" s="42"/>
      <c r="P25" s="36" t="e">
        <f t="shared" si="28"/>
        <v>#DIV/0!</v>
      </c>
      <c r="Q25" s="42"/>
      <c r="R25" s="42"/>
      <c r="S25" s="36" t="e">
        <f t="shared" si="29"/>
        <v>#DIV/0!</v>
      </c>
      <c r="T25" s="42"/>
      <c r="U25" s="42"/>
      <c r="V25" s="36" t="e">
        <f t="shared" si="30"/>
        <v>#DIV/0!</v>
      </c>
      <c r="W25" s="43" t="s">
        <v>231</v>
      </c>
      <c r="X25" s="39" t="s">
        <v>274</v>
      </c>
      <c r="Y25" s="39" t="s">
        <v>275</v>
      </c>
      <c r="Z25" s="39" t="s">
        <v>105</v>
      </c>
      <c r="AA25" s="40" t="s">
        <v>276</v>
      </c>
      <c r="AB25" s="42">
        <v>106475126.70999999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106475126.70999999</v>
      </c>
      <c r="AI25" s="42">
        <v>0</v>
      </c>
    </row>
    <row r="26" spans="1:35" s="38" customFormat="1" ht="25.5" x14ac:dyDescent="0.2">
      <c r="A26" s="39" t="s">
        <v>277</v>
      </c>
      <c r="B26" s="39" t="s">
        <v>278</v>
      </c>
      <c r="C26" s="39" t="s">
        <v>105</v>
      </c>
      <c r="D26" s="40" t="s">
        <v>110</v>
      </c>
      <c r="E26" s="41">
        <f t="shared" si="31"/>
        <v>28208304.210000001</v>
      </c>
      <c r="F26" s="41">
        <f t="shared" si="32"/>
        <v>27891997.5</v>
      </c>
      <c r="G26" s="36">
        <f t="shared" si="23"/>
        <v>-1.1213247972838736E-2</v>
      </c>
      <c r="H26" s="42"/>
      <c r="I26" s="42"/>
      <c r="J26" s="36" t="e">
        <f t="shared" si="24"/>
        <v>#DIV/0!</v>
      </c>
      <c r="K26" s="42"/>
      <c r="L26" s="42"/>
      <c r="M26" s="36" t="e">
        <f t="shared" si="25"/>
        <v>#DIV/0!</v>
      </c>
      <c r="N26" s="42"/>
      <c r="O26" s="42"/>
      <c r="P26" s="36" t="e">
        <f t="shared" si="28"/>
        <v>#DIV/0!</v>
      </c>
      <c r="Q26" s="42">
        <v>28208304.210000001</v>
      </c>
      <c r="R26" s="42">
        <v>27891997.5</v>
      </c>
      <c r="S26" s="36">
        <f t="shared" si="29"/>
        <v>-1.1213247972838736E-2</v>
      </c>
      <c r="T26" s="42"/>
      <c r="U26" s="42"/>
      <c r="V26" s="36" t="e">
        <f t="shared" si="30"/>
        <v>#DIV/0!</v>
      </c>
      <c r="W26" s="43" t="s">
        <v>231</v>
      </c>
      <c r="X26" s="39" t="s">
        <v>277</v>
      </c>
      <c r="Y26" s="39" t="s">
        <v>278</v>
      </c>
      <c r="Z26" s="39" t="s">
        <v>105</v>
      </c>
      <c r="AA26" s="40" t="s">
        <v>110</v>
      </c>
      <c r="AB26" s="42">
        <v>1002464536.15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1002464536.15</v>
      </c>
      <c r="AI26" s="42">
        <v>0</v>
      </c>
    </row>
    <row r="27" spans="1:35" s="38" customFormat="1" ht="25.5" x14ac:dyDescent="0.2">
      <c r="A27" s="39" t="s">
        <v>279</v>
      </c>
      <c r="B27" s="39" t="s">
        <v>280</v>
      </c>
      <c r="C27" s="39" t="s">
        <v>105</v>
      </c>
      <c r="D27" s="44" t="s">
        <v>111</v>
      </c>
      <c r="E27" s="41">
        <f t="shared" si="31"/>
        <v>0</v>
      </c>
      <c r="F27" s="41">
        <f t="shared" si="32"/>
        <v>0</v>
      </c>
      <c r="G27" s="36" t="e">
        <f t="shared" si="23"/>
        <v>#DIV/0!</v>
      </c>
      <c r="H27" s="42"/>
      <c r="I27" s="42"/>
      <c r="J27" s="36" t="e">
        <f t="shared" si="24"/>
        <v>#DIV/0!</v>
      </c>
      <c r="K27" s="42"/>
      <c r="L27" s="42"/>
      <c r="M27" s="36" t="e">
        <f t="shared" si="25"/>
        <v>#DIV/0!</v>
      </c>
      <c r="N27" s="42"/>
      <c r="O27" s="42"/>
      <c r="P27" s="36" t="e">
        <f t="shared" si="28"/>
        <v>#DIV/0!</v>
      </c>
      <c r="Q27" s="42"/>
      <c r="R27" s="42"/>
      <c r="S27" s="36" t="e">
        <f t="shared" si="29"/>
        <v>#DIV/0!</v>
      </c>
      <c r="T27" s="42"/>
      <c r="U27" s="42"/>
      <c r="V27" s="36" t="e">
        <f t="shared" si="30"/>
        <v>#DIV/0!</v>
      </c>
      <c r="W27" s="43" t="s">
        <v>231</v>
      </c>
      <c r="X27" s="39" t="s">
        <v>279</v>
      </c>
      <c r="Y27" s="39" t="s">
        <v>280</v>
      </c>
      <c r="Z27" s="39" t="s">
        <v>105</v>
      </c>
      <c r="AA27" s="44" t="s">
        <v>111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</row>
    <row r="28" spans="1:35" s="38" customFormat="1" ht="25.5" x14ac:dyDescent="0.2">
      <c r="A28" s="33" t="s">
        <v>281</v>
      </c>
      <c r="B28" s="33" t="s">
        <v>282</v>
      </c>
      <c r="C28" s="33" t="s">
        <v>105</v>
      </c>
      <c r="D28" s="34" t="s">
        <v>112</v>
      </c>
      <c r="E28" s="35">
        <f>SUM(E29:E30)</f>
        <v>2820400</v>
      </c>
      <c r="F28" s="35">
        <f t="shared" ref="F28:U28" si="33">SUM(F29:F30)</f>
        <v>2820400</v>
      </c>
      <c r="G28" s="36">
        <f t="shared" si="23"/>
        <v>0</v>
      </c>
      <c r="H28" s="35">
        <f t="shared" si="33"/>
        <v>0</v>
      </c>
      <c r="I28" s="35">
        <f t="shared" si="33"/>
        <v>0</v>
      </c>
      <c r="J28" s="36" t="e">
        <f t="shared" si="24"/>
        <v>#DIV/0!</v>
      </c>
      <c r="K28" s="35">
        <f t="shared" si="33"/>
        <v>0</v>
      </c>
      <c r="L28" s="35">
        <f t="shared" si="33"/>
        <v>0</v>
      </c>
      <c r="M28" s="36" t="e">
        <f t="shared" si="25"/>
        <v>#DIV/0!</v>
      </c>
      <c r="N28" s="35">
        <f t="shared" ref="N28" si="34">SUM(N29:N30)</f>
        <v>0</v>
      </c>
      <c r="O28" s="35">
        <f t="shared" ref="O28" si="35">SUM(O29:O30)</f>
        <v>0</v>
      </c>
      <c r="P28" s="36" t="e">
        <f t="shared" si="28"/>
        <v>#DIV/0!</v>
      </c>
      <c r="Q28" s="35">
        <f>SUM(Q29:Q30)</f>
        <v>2820400</v>
      </c>
      <c r="R28" s="35">
        <f t="shared" si="33"/>
        <v>2820400</v>
      </c>
      <c r="S28" s="36">
        <f t="shared" si="29"/>
        <v>0</v>
      </c>
      <c r="T28" s="35">
        <f t="shared" si="33"/>
        <v>0</v>
      </c>
      <c r="U28" s="35">
        <f t="shared" si="33"/>
        <v>0</v>
      </c>
      <c r="V28" s="36" t="e">
        <f t="shared" si="30"/>
        <v>#DIV/0!</v>
      </c>
      <c r="W28" s="37" t="s">
        <v>231</v>
      </c>
      <c r="X28" s="33" t="s">
        <v>281</v>
      </c>
      <c r="Y28" s="33" t="s">
        <v>282</v>
      </c>
      <c r="Z28" s="33" t="s">
        <v>105</v>
      </c>
      <c r="AA28" s="34" t="s">
        <v>112</v>
      </c>
      <c r="AB28" s="35">
        <v>189651820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189651820</v>
      </c>
      <c r="AI28" s="35">
        <v>0</v>
      </c>
    </row>
    <row r="29" spans="1:35" s="38" customFormat="1" ht="25.5" x14ac:dyDescent="0.2">
      <c r="A29" s="39" t="s">
        <v>283</v>
      </c>
      <c r="B29" s="39" t="s">
        <v>284</v>
      </c>
      <c r="C29" s="39" t="s">
        <v>105</v>
      </c>
      <c r="D29" s="40" t="s">
        <v>285</v>
      </c>
      <c r="E29" s="41">
        <f t="shared" ref="E29:E30" si="36">H29+K29+Q29+N29</f>
        <v>0</v>
      </c>
      <c r="F29" s="41">
        <f t="shared" ref="F29:F30" si="37">I29+L29+R29+O29</f>
        <v>0</v>
      </c>
      <c r="G29" s="36" t="e">
        <f t="shared" si="23"/>
        <v>#DIV/0!</v>
      </c>
      <c r="H29" s="42"/>
      <c r="I29" s="42"/>
      <c r="J29" s="36" t="e">
        <f t="shared" si="24"/>
        <v>#DIV/0!</v>
      </c>
      <c r="K29" s="42"/>
      <c r="L29" s="42"/>
      <c r="M29" s="36" t="e">
        <f t="shared" si="25"/>
        <v>#DIV/0!</v>
      </c>
      <c r="N29" s="42"/>
      <c r="O29" s="42"/>
      <c r="P29" s="36" t="e">
        <f t="shared" si="28"/>
        <v>#DIV/0!</v>
      </c>
      <c r="Q29" s="42"/>
      <c r="R29" s="42"/>
      <c r="S29" s="36" t="e">
        <f t="shared" si="29"/>
        <v>#DIV/0!</v>
      </c>
      <c r="T29" s="42"/>
      <c r="U29" s="42"/>
      <c r="V29" s="36" t="e">
        <f t="shared" si="30"/>
        <v>#DIV/0!</v>
      </c>
      <c r="W29" s="43" t="s">
        <v>231</v>
      </c>
      <c r="X29" s="39" t="s">
        <v>283</v>
      </c>
      <c r="Y29" s="39" t="s">
        <v>284</v>
      </c>
      <c r="Z29" s="39" t="s">
        <v>105</v>
      </c>
      <c r="AA29" s="40" t="s">
        <v>285</v>
      </c>
      <c r="AB29" s="42">
        <v>87824550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87824550</v>
      </c>
      <c r="AI29" s="42">
        <v>0</v>
      </c>
    </row>
    <row r="30" spans="1:35" s="38" customFormat="1" ht="25.5" x14ac:dyDescent="0.2">
      <c r="A30" s="39" t="s">
        <v>286</v>
      </c>
      <c r="B30" s="39" t="s">
        <v>287</v>
      </c>
      <c r="C30" s="39" t="s">
        <v>105</v>
      </c>
      <c r="D30" s="40" t="s">
        <v>113</v>
      </c>
      <c r="E30" s="41">
        <f t="shared" si="36"/>
        <v>2820400</v>
      </c>
      <c r="F30" s="41">
        <f t="shared" si="37"/>
        <v>2820400</v>
      </c>
      <c r="G30" s="36">
        <f t="shared" si="23"/>
        <v>0</v>
      </c>
      <c r="H30" s="42"/>
      <c r="I30" s="42"/>
      <c r="J30" s="36" t="e">
        <f t="shared" si="24"/>
        <v>#DIV/0!</v>
      </c>
      <c r="K30" s="42"/>
      <c r="L30" s="42"/>
      <c r="M30" s="36" t="e">
        <f t="shared" si="25"/>
        <v>#DIV/0!</v>
      </c>
      <c r="N30" s="42"/>
      <c r="O30" s="42"/>
      <c r="P30" s="36" t="e">
        <f t="shared" si="28"/>
        <v>#DIV/0!</v>
      </c>
      <c r="Q30" s="42">
        <v>2820400</v>
      </c>
      <c r="R30" s="42">
        <v>2820400</v>
      </c>
      <c r="S30" s="36">
        <f t="shared" si="29"/>
        <v>0</v>
      </c>
      <c r="T30" s="42"/>
      <c r="U30" s="42"/>
      <c r="V30" s="36" t="e">
        <f t="shared" si="30"/>
        <v>#DIV/0!</v>
      </c>
      <c r="W30" s="43" t="s">
        <v>231</v>
      </c>
      <c r="X30" s="39" t="s">
        <v>286</v>
      </c>
      <c r="Y30" s="39" t="s">
        <v>287</v>
      </c>
      <c r="Z30" s="39" t="s">
        <v>105</v>
      </c>
      <c r="AA30" s="40" t="s">
        <v>113</v>
      </c>
      <c r="AB30" s="42">
        <v>101827270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101827270</v>
      </c>
      <c r="AI30" s="42">
        <v>0</v>
      </c>
    </row>
    <row r="31" spans="1:35" s="51" customFormat="1" ht="25.5" x14ac:dyDescent="0.2">
      <c r="A31" s="33" t="s">
        <v>288</v>
      </c>
      <c r="B31" s="33" t="s">
        <v>289</v>
      </c>
      <c r="C31" s="33" t="s">
        <v>105</v>
      </c>
      <c r="D31" s="46" t="s">
        <v>114</v>
      </c>
      <c r="E31" s="52">
        <f>H31+K31+Q31</f>
        <v>2259000</v>
      </c>
      <c r="F31" s="52">
        <f>I31+L31+R31</f>
        <v>2259000</v>
      </c>
      <c r="G31" s="75">
        <f t="shared" si="23"/>
        <v>0</v>
      </c>
      <c r="H31" s="35"/>
      <c r="I31" s="35"/>
      <c r="J31" s="75" t="e">
        <f t="shared" si="24"/>
        <v>#DIV/0!</v>
      </c>
      <c r="K31" s="35"/>
      <c r="L31" s="35"/>
      <c r="M31" s="75" t="e">
        <f t="shared" si="25"/>
        <v>#DIV/0!</v>
      </c>
      <c r="N31" s="35"/>
      <c r="O31" s="35"/>
      <c r="P31" s="75" t="e">
        <f t="shared" si="28"/>
        <v>#DIV/0!</v>
      </c>
      <c r="Q31" s="35">
        <v>2259000</v>
      </c>
      <c r="R31" s="35">
        <v>2259000</v>
      </c>
      <c r="S31" s="75">
        <f t="shared" si="29"/>
        <v>0</v>
      </c>
      <c r="T31" s="35"/>
      <c r="U31" s="35"/>
      <c r="V31" s="75" t="e">
        <f t="shared" si="30"/>
        <v>#DIV/0!</v>
      </c>
      <c r="W31" s="37" t="s">
        <v>231</v>
      </c>
      <c r="X31" s="33" t="s">
        <v>288</v>
      </c>
      <c r="Y31" s="33" t="s">
        <v>289</v>
      </c>
      <c r="Z31" s="33" t="s">
        <v>105</v>
      </c>
      <c r="AA31" s="46" t="s">
        <v>114</v>
      </c>
      <c r="AB31" s="35">
        <v>170201156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170201156</v>
      </c>
      <c r="AI31" s="35">
        <v>0</v>
      </c>
    </row>
    <row r="32" spans="1:35" s="38" customFormat="1" x14ac:dyDescent="0.2">
      <c r="A32" s="33" t="s">
        <v>290</v>
      </c>
      <c r="B32" s="33" t="s">
        <v>291</v>
      </c>
      <c r="C32" s="33" t="s">
        <v>105</v>
      </c>
      <c r="D32" s="46" t="s">
        <v>115</v>
      </c>
      <c r="E32" s="35">
        <f t="shared" ref="E32:F32" si="38">SUM(E33:E34)</f>
        <v>0</v>
      </c>
      <c r="F32" s="35">
        <f t="shared" si="38"/>
        <v>0</v>
      </c>
      <c r="G32" s="36" t="e">
        <f t="shared" si="23"/>
        <v>#DIV/0!</v>
      </c>
      <c r="H32" s="35">
        <f>SUM(H33:H34)</f>
        <v>0</v>
      </c>
      <c r="I32" s="35">
        <f t="shared" ref="I32:U32" si="39">SUM(I33:I34)</f>
        <v>0</v>
      </c>
      <c r="J32" s="36" t="e">
        <f t="shared" si="24"/>
        <v>#DIV/0!</v>
      </c>
      <c r="K32" s="35">
        <f t="shared" si="39"/>
        <v>0</v>
      </c>
      <c r="L32" s="35">
        <f t="shared" si="39"/>
        <v>0</v>
      </c>
      <c r="M32" s="36" t="e">
        <f t="shared" si="25"/>
        <v>#DIV/0!</v>
      </c>
      <c r="N32" s="35">
        <f t="shared" ref="N32" si="40">SUM(N33:N34)</f>
        <v>0</v>
      </c>
      <c r="O32" s="35">
        <f t="shared" ref="O32" si="41">SUM(O33:O34)</f>
        <v>0</v>
      </c>
      <c r="P32" s="36" t="e">
        <f t="shared" si="28"/>
        <v>#DIV/0!</v>
      </c>
      <c r="Q32" s="35">
        <f t="shared" si="39"/>
        <v>0</v>
      </c>
      <c r="R32" s="35">
        <f t="shared" si="39"/>
        <v>0</v>
      </c>
      <c r="S32" s="36" t="e">
        <f t="shared" si="29"/>
        <v>#DIV/0!</v>
      </c>
      <c r="T32" s="35">
        <f t="shared" si="39"/>
        <v>0</v>
      </c>
      <c r="U32" s="35">
        <f t="shared" si="39"/>
        <v>0</v>
      </c>
      <c r="V32" s="36" t="e">
        <f t="shared" si="30"/>
        <v>#DIV/0!</v>
      </c>
      <c r="W32" s="37" t="s">
        <v>231</v>
      </c>
      <c r="X32" s="33" t="s">
        <v>290</v>
      </c>
      <c r="Y32" s="33" t="s">
        <v>291</v>
      </c>
      <c r="Z32" s="33" t="s">
        <v>105</v>
      </c>
      <c r="AA32" s="46" t="s">
        <v>115</v>
      </c>
      <c r="AB32" s="35">
        <v>192998842.31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192998842.31</v>
      </c>
      <c r="AI32" s="35">
        <v>0</v>
      </c>
    </row>
    <row r="33" spans="1:35" s="38" customFormat="1" ht="25.5" x14ac:dyDescent="0.2">
      <c r="A33" s="39" t="s">
        <v>292</v>
      </c>
      <c r="B33" s="39" t="s">
        <v>293</v>
      </c>
      <c r="C33" s="39" t="s">
        <v>105</v>
      </c>
      <c r="D33" s="44" t="s">
        <v>294</v>
      </c>
      <c r="E33" s="41">
        <f t="shared" ref="E33:E39" si="42">H33+K33+Q33+N33</f>
        <v>0</v>
      </c>
      <c r="F33" s="41">
        <f t="shared" ref="F33:F39" si="43">I33+L33+R33+O33</f>
        <v>0</v>
      </c>
      <c r="G33" s="36" t="e">
        <f t="shared" si="23"/>
        <v>#DIV/0!</v>
      </c>
      <c r="H33" s="42"/>
      <c r="I33" s="42"/>
      <c r="J33" s="36" t="e">
        <f t="shared" si="24"/>
        <v>#DIV/0!</v>
      </c>
      <c r="K33" s="42"/>
      <c r="L33" s="42"/>
      <c r="M33" s="36" t="e">
        <f t="shared" si="25"/>
        <v>#DIV/0!</v>
      </c>
      <c r="N33" s="42"/>
      <c r="O33" s="42"/>
      <c r="P33" s="36" t="e">
        <f t="shared" si="28"/>
        <v>#DIV/0!</v>
      </c>
      <c r="Q33" s="42"/>
      <c r="R33" s="42"/>
      <c r="S33" s="36" t="e">
        <f t="shared" si="29"/>
        <v>#DIV/0!</v>
      </c>
      <c r="T33" s="42"/>
      <c r="U33" s="42"/>
      <c r="V33" s="36" t="e">
        <f t="shared" si="30"/>
        <v>#DIV/0!</v>
      </c>
      <c r="W33" s="43" t="s">
        <v>231</v>
      </c>
      <c r="X33" s="39" t="s">
        <v>292</v>
      </c>
      <c r="Y33" s="39" t="s">
        <v>293</v>
      </c>
      <c r="Z33" s="39" t="s">
        <v>105</v>
      </c>
      <c r="AA33" s="44" t="s">
        <v>294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</row>
    <row r="34" spans="1:35" s="38" customFormat="1" x14ac:dyDescent="0.2">
      <c r="A34" s="39" t="s">
        <v>295</v>
      </c>
      <c r="B34" s="39" t="s">
        <v>296</v>
      </c>
      <c r="C34" s="39" t="s">
        <v>105</v>
      </c>
      <c r="D34" s="44" t="s">
        <v>297</v>
      </c>
      <c r="E34" s="41">
        <f t="shared" si="42"/>
        <v>0</v>
      </c>
      <c r="F34" s="41">
        <f t="shared" si="43"/>
        <v>0</v>
      </c>
      <c r="G34" s="36" t="e">
        <f t="shared" si="23"/>
        <v>#DIV/0!</v>
      </c>
      <c r="H34" s="42"/>
      <c r="I34" s="42"/>
      <c r="J34" s="36" t="e">
        <f t="shared" si="24"/>
        <v>#DIV/0!</v>
      </c>
      <c r="K34" s="42"/>
      <c r="L34" s="42"/>
      <c r="M34" s="36" t="e">
        <f t="shared" si="25"/>
        <v>#DIV/0!</v>
      </c>
      <c r="N34" s="42"/>
      <c r="O34" s="42"/>
      <c r="P34" s="36" t="e">
        <f t="shared" si="28"/>
        <v>#DIV/0!</v>
      </c>
      <c r="Q34" s="42"/>
      <c r="R34" s="42"/>
      <c r="S34" s="36" t="e">
        <f t="shared" si="29"/>
        <v>#DIV/0!</v>
      </c>
      <c r="T34" s="42"/>
      <c r="U34" s="42"/>
      <c r="V34" s="36" t="e">
        <f t="shared" si="30"/>
        <v>#DIV/0!</v>
      </c>
      <c r="W34" s="43" t="s">
        <v>231</v>
      </c>
      <c r="X34" s="39" t="s">
        <v>295</v>
      </c>
      <c r="Y34" s="39" t="s">
        <v>296</v>
      </c>
      <c r="Z34" s="39" t="s">
        <v>105</v>
      </c>
      <c r="AA34" s="44" t="s">
        <v>297</v>
      </c>
      <c r="AB34" s="42">
        <v>192998842.31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192998842.31</v>
      </c>
      <c r="AI34" s="42">
        <v>0</v>
      </c>
    </row>
    <row r="35" spans="1:35" s="38" customFormat="1" ht="25.5" x14ac:dyDescent="0.2">
      <c r="A35" s="39" t="s">
        <v>303</v>
      </c>
      <c r="B35" s="39" t="s">
        <v>304</v>
      </c>
      <c r="C35" s="39" t="s">
        <v>105</v>
      </c>
      <c r="D35" s="47" t="s">
        <v>305</v>
      </c>
      <c r="E35" s="41">
        <f t="shared" si="42"/>
        <v>6700000</v>
      </c>
      <c r="F35" s="41">
        <f t="shared" si="43"/>
        <v>6700000</v>
      </c>
      <c r="G35" s="36">
        <f t="shared" si="23"/>
        <v>0</v>
      </c>
      <c r="H35" s="42">
        <v>6700000</v>
      </c>
      <c r="I35" s="42">
        <v>6700000</v>
      </c>
      <c r="J35" s="36">
        <f t="shared" si="24"/>
        <v>0</v>
      </c>
      <c r="K35" s="42"/>
      <c r="L35" s="42"/>
      <c r="M35" s="36" t="e">
        <f t="shared" si="25"/>
        <v>#DIV/0!</v>
      </c>
      <c r="N35" s="42"/>
      <c r="O35" s="42"/>
      <c r="P35" s="36" t="e">
        <f t="shared" si="28"/>
        <v>#DIV/0!</v>
      </c>
      <c r="Q35" s="42"/>
      <c r="R35" s="42"/>
      <c r="S35" s="36" t="e">
        <f t="shared" si="29"/>
        <v>#DIV/0!</v>
      </c>
      <c r="T35" s="42"/>
      <c r="U35" s="42"/>
      <c r="V35" s="36" t="e">
        <f t="shared" si="30"/>
        <v>#DIV/0!</v>
      </c>
      <c r="W35" s="43"/>
      <c r="X35" s="39" t="s">
        <v>303</v>
      </c>
      <c r="Y35" s="39" t="s">
        <v>304</v>
      </c>
      <c r="Z35" s="39" t="s">
        <v>105</v>
      </c>
      <c r="AA35" s="47" t="s">
        <v>305</v>
      </c>
      <c r="AB35" s="42">
        <v>2363473300</v>
      </c>
      <c r="AC35" s="42">
        <v>2363473300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</row>
    <row r="36" spans="1:35" s="38" customFormat="1" ht="25.5" x14ac:dyDescent="0.2">
      <c r="A36" s="39" t="s">
        <v>306</v>
      </c>
      <c r="B36" s="39" t="s">
        <v>307</v>
      </c>
      <c r="C36" s="39" t="s">
        <v>117</v>
      </c>
      <c r="D36" s="48" t="s">
        <v>308</v>
      </c>
      <c r="E36" s="41">
        <f t="shared" si="42"/>
        <v>904.75</v>
      </c>
      <c r="F36" s="41">
        <f t="shared" si="43"/>
        <v>904.75</v>
      </c>
      <c r="G36" s="36">
        <f t="shared" si="23"/>
        <v>0</v>
      </c>
      <c r="H36" s="42"/>
      <c r="I36" s="42"/>
      <c r="J36" s="36" t="e">
        <f t="shared" si="24"/>
        <v>#DIV/0!</v>
      </c>
      <c r="K36" s="42"/>
      <c r="L36" s="42"/>
      <c r="M36" s="36" t="e">
        <f t="shared" si="25"/>
        <v>#DIV/0!</v>
      </c>
      <c r="N36" s="42"/>
      <c r="O36" s="42"/>
      <c r="P36" s="36" t="e">
        <f t="shared" si="28"/>
        <v>#DIV/0!</v>
      </c>
      <c r="Q36" s="42">
        <v>904.75</v>
      </c>
      <c r="R36" s="42">
        <v>904.75</v>
      </c>
      <c r="S36" s="36">
        <f t="shared" si="29"/>
        <v>0</v>
      </c>
      <c r="T36" s="42"/>
      <c r="U36" s="42"/>
      <c r="V36" s="36" t="e">
        <f t="shared" si="30"/>
        <v>#DIV/0!</v>
      </c>
      <c r="W36" s="43"/>
      <c r="X36" s="39" t="s">
        <v>306</v>
      </c>
      <c r="Y36" s="39" t="s">
        <v>307</v>
      </c>
      <c r="Z36" s="39" t="s">
        <v>117</v>
      </c>
      <c r="AA36" s="48" t="s">
        <v>308</v>
      </c>
      <c r="AB36" s="42">
        <v>4692104.75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4692104.75</v>
      </c>
      <c r="AI36" s="42">
        <v>0</v>
      </c>
    </row>
    <row r="37" spans="1:35" s="38" customFormat="1" ht="38.25" x14ac:dyDescent="0.2">
      <c r="A37" s="39" t="s">
        <v>309</v>
      </c>
      <c r="B37" s="39" t="s">
        <v>310</v>
      </c>
      <c r="C37" s="39" t="s">
        <v>119</v>
      </c>
      <c r="D37" s="48" t="s">
        <v>118</v>
      </c>
      <c r="E37" s="41">
        <f t="shared" si="42"/>
        <v>0</v>
      </c>
      <c r="F37" s="41">
        <f t="shared" si="43"/>
        <v>0</v>
      </c>
      <c r="G37" s="36" t="e">
        <f t="shared" si="23"/>
        <v>#DIV/0!</v>
      </c>
      <c r="H37" s="42"/>
      <c r="I37" s="42"/>
      <c r="J37" s="36" t="e">
        <f t="shared" si="24"/>
        <v>#DIV/0!</v>
      </c>
      <c r="K37" s="42"/>
      <c r="L37" s="42"/>
      <c r="M37" s="36" t="e">
        <f t="shared" si="25"/>
        <v>#DIV/0!</v>
      </c>
      <c r="N37" s="42"/>
      <c r="O37" s="42"/>
      <c r="P37" s="36" t="e">
        <f t="shared" si="28"/>
        <v>#DIV/0!</v>
      </c>
      <c r="Q37" s="42"/>
      <c r="R37" s="42"/>
      <c r="S37" s="36" t="e">
        <f t="shared" si="29"/>
        <v>#DIV/0!</v>
      </c>
      <c r="T37" s="42"/>
      <c r="U37" s="42"/>
      <c r="V37" s="36" t="e">
        <f t="shared" si="30"/>
        <v>#DIV/0!</v>
      </c>
      <c r="W37" s="43"/>
      <c r="X37" s="39" t="s">
        <v>309</v>
      </c>
      <c r="Y37" s="39" t="s">
        <v>310</v>
      </c>
      <c r="Z37" s="39" t="s">
        <v>119</v>
      </c>
      <c r="AA37" s="48" t="s">
        <v>118</v>
      </c>
      <c r="AB37" s="42">
        <v>2300000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2300000</v>
      </c>
      <c r="AI37" s="42">
        <v>0</v>
      </c>
    </row>
    <row r="38" spans="1:35" s="38" customFormat="1" ht="25.5" x14ac:dyDescent="0.2">
      <c r="A38" s="39" t="s">
        <v>623</v>
      </c>
      <c r="B38" s="39" t="s">
        <v>624</v>
      </c>
      <c r="C38" s="39" t="s">
        <v>119</v>
      </c>
      <c r="D38" s="48" t="s">
        <v>625</v>
      </c>
      <c r="E38" s="41">
        <f t="shared" si="42"/>
        <v>0</v>
      </c>
      <c r="F38" s="41">
        <f t="shared" si="43"/>
        <v>0</v>
      </c>
      <c r="G38" s="36" t="e">
        <f t="shared" si="23"/>
        <v>#DIV/0!</v>
      </c>
      <c r="H38" s="42"/>
      <c r="I38" s="42"/>
      <c r="J38" s="36" t="e">
        <f t="shared" si="24"/>
        <v>#DIV/0!</v>
      </c>
      <c r="K38" s="42"/>
      <c r="L38" s="42"/>
      <c r="M38" s="36" t="e">
        <f t="shared" si="25"/>
        <v>#DIV/0!</v>
      </c>
      <c r="N38" s="42"/>
      <c r="O38" s="42"/>
      <c r="P38" s="36" t="e">
        <f t="shared" si="28"/>
        <v>#DIV/0!</v>
      </c>
      <c r="Q38" s="42"/>
      <c r="R38" s="42"/>
      <c r="S38" s="36" t="e">
        <f t="shared" si="29"/>
        <v>#DIV/0!</v>
      </c>
      <c r="T38" s="42"/>
      <c r="U38" s="42"/>
      <c r="V38" s="36" t="e">
        <f t="shared" si="30"/>
        <v>#DIV/0!</v>
      </c>
      <c r="W38" s="43"/>
      <c r="X38" s="39" t="s">
        <v>623</v>
      </c>
      <c r="Y38" s="39" t="s">
        <v>624</v>
      </c>
      <c r="Z38" s="39" t="s">
        <v>119</v>
      </c>
      <c r="AA38" s="48" t="s">
        <v>625</v>
      </c>
      <c r="AB38" s="42">
        <v>163513500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163513500</v>
      </c>
      <c r="AI38" s="42">
        <v>156217500</v>
      </c>
    </row>
    <row r="39" spans="1:35" s="38" customFormat="1" x14ac:dyDescent="0.2">
      <c r="A39" s="39" t="s">
        <v>311</v>
      </c>
      <c r="B39" s="39" t="s">
        <v>312</v>
      </c>
      <c r="C39" s="39" t="s">
        <v>121</v>
      </c>
      <c r="D39" s="48" t="s">
        <v>120</v>
      </c>
      <c r="E39" s="41">
        <f t="shared" si="42"/>
        <v>3265000</v>
      </c>
      <c r="F39" s="41">
        <f t="shared" si="43"/>
        <v>3265000</v>
      </c>
      <c r="G39" s="36">
        <f t="shared" si="23"/>
        <v>0</v>
      </c>
      <c r="H39" s="42"/>
      <c r="I39" s="42"/>
      <c r="J39" s="36" t="e">
        <f t="shared" si="24"/>
        <v>#DIV/0!</v>
      </c>
      <c r="K39" s="42">
        <v>3265000</v>
      </c>
      <c r="L39" s="42">
        <v>3265000</v>
      </c>
      <c r="M39" s="36">
        <f t="shared" si="25"/>
        <v>0</v>
      </c>
      <c r="N39" s="42"/>
      <c r="O39" s="42"/>
      <c r="P39" s="36" t="e">
        <f t="shared" si="28"/>
        <v>#DIV/0!</v>
      </c>
      <c r="Q39" s="42"/>
      <c r="R39" s="42"/>
      <c r="S39" s="36" t="e">
        <f t="shared" si="29"/>
        <v>#DIV/0!</v>
      </c>
      <c r="T39" s="42"/>
      <c r="U39" s="42"/>
      <c r="V39" s="36" t="e">
        <f t="shared" si="30"/>
        <v>#DIV/0!</v>
      </c>
      <c r="W39" s="43"/>
      <c r="X39" s="39" t="s">
        <v>311</v>
      </c>
      <c r="Y39" s="39" t="s">
        <v>312</v>
      </c>
      <c r="Z39" s="39" t="s">
        <v>121</v>
      </c>
      <c r="AA39" s="48" t="s">
        <v>120</v>
      </c>
      <c r="AB39" s="42">
        <v>702810700</v>
      </c>
      <c r="AC39" s="42">
        <v>0</v>
      </c>
      <c r="AD39" s="42">
        <v>0</v>
      </c>
      <c r="AE39" s="42">
        <v>607963400</v>
      </c>
      <c r="AF39" s="42">
        <v>94847300</v>
      </c>
      <c r="AG39" s="42">
        <v>0</v>
      </c>
      <c r="AH39" s="42">
        <v>0</v>
      </c>
      <c r="AI39" s="42">
        <v>0</v>
      </c>
    </row>
    <row r="40" spans="1:35" s="38" customFormat="1" x14ac:dyDescent="0.2">
      <c r="A40" s="33" t="s">
        <v>313</v>
      </c>
      <c r="B40" s="33" t="s">
        <v>314</v>
      </c>
      <c r="C40" s="33" t="s">
        <v>121</v>
      </c>
      <c r="D40" s="49" t="s">
        <v>315</v>
      </c>
      <c r="E40" s="52">
        <f>H40+K40+Q40</f>
        <v>0</v>
      </c>
      <c r="F40" s="52">
        <f>I40+L40+R40</f>
        <v>0</v>
      </c>
      <c r="G40" s="75" t="e">
        <f t="shared" si="23"/>
        <v>#DIV/0!</v>
      </c>
      <c r="H40" s="35">
        <f>SUM(H41:H43)</f>
        <v>0</v>
      </c>
      <c r="I40" s="35">
        <f>SUM(I41:I43)</f>
        <v>0</v>
      </c>
      <c r="J40" s="75" t="e">
        <f t="shared" si="24"/>
        <v>#DIV/0!</v>
      </c>
      <c r="K40" s="35">
        <f>SUM(K41:K43)</f>
        <v>0</v>
      </c>
      <c r="L40" s="35">
        <f>SUM(L41:L43)</f>
        <v>0</v>
      </c>
      <c r="M40" s="75" t="e">
        <f t="shared" si="25"/>
        <v>#DIV/0!</v>
      </c>
      <c r="N40" s="35">
        <f>SUM(N41:N43)</f>
        <v>0</v>
      </c>
      <c r="O40" s="35">
        <f>SUM(O41:O43)</f>
        <v>0</v>
      </c>
      <c r="P40" s="75" t="e">
        <f t="shared" si="28"/>
        <v>#DIV/0!</v>
      </c>
      <c r="Q40" s="35">
        <f>SUM(Q41:Q43)</f>
        <v>0</v>
      </c>
      <c r="R40" s="35">
        <f>SUM(R41:R43)</f>
        <v>0</v>
      </c>
      <c r="S40" s="75" t="e">
        <f t="shared" si="29"/>
        <v>#DIV/0!</v>
      </c>
      <c r="T40" s="35">
        <f>SUM(T41:T43)</f>
        <v>0</v>
      </c>
      <c r="U40" s="35">
        <f>SUM(U41:U43)</f>
        <v>0</v>
      </c>
      <c r="V40" s="75" t="e">
        <f t="shared" si="30"/>
        <v>#DIV/0!</v>
      </c>
      <c r="W40" s="37"/>
      <c r="X40" s="33" t="s">
        <v>626</v>
      </c>
      <c r="Y40" s="33" t="s">
        <v>314</v>
      </c>
      <c r="Z40" s="33" t="s">
        <v>121</v>
      </c>
      <c r="AA40" s="49" t="s">
        <v>315</v>
      </c>
      <c r="AB40" s="35">
        <v>-41380834.850000001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-41380834.850000001</v>
      </c>
      <c r="AI40" s="35">
        <v>0</v>
      </c>
    </row>
    <row r="41" spans="1:35" s="38" customFormat="1" x14ac:dyDescent="0.2">
      <c r="A41" s="39" t="s">
        <v>298</v>
      </c>
      <c r="B41" s="39" t="s">
        <v>299</v>
      </c>
      <c r="C41" s="39" t="s">
        <v>121</v>
      </c>
      <c r="D41" s="47" t="s">
        <v>300</v>
      </c>
      <c r="E41" s="41">
        <f t="shared" ref="E41:E43" si="44">H41+K41+Q41+N41</f>
        <v>0</v>
      </c>
      <c r="F41" s="41">
        <f t="shared" ref="F41:F43" si="45">I41+L41+R41+O41</f>
        <v>0</v>
      </c>
      <c r="G41" s="36" t="e">
        <f>F41/E41-1</f>
        <v>#DIV/0!</v>
      </c>
      <c r="H41" s="42"/>
      <c r="I41" s="42"/>
      <c r="J41" s="36" t="e">
        <f>I41/H41-1</f>
        <v>#DIV/0!</v>
      </c>
      <c r="K41" s="42"/>
      <c r="L41" s="42"/>
      <c r="M41" s="36" t="e">
        <f>L41/K41-1</f>
        <v>#DIV/0!</v>
      </c>
      <c r="N41" s="42"/>
      <c r="O41" s="42"/>
      <c r="P41" s="36" t="e">
        <f>O41/N41-1</f>
        <v>#DIV/0!</v>
      </c>
      <c r="Q41" s="42"/>
      <c r="R41" s="42"/>
      <c r="S41" s="36" t="e">
        <f>R41/Q41-1</f>
        <v>#DIV/0!</v>
      </c>
      <c r="T41" s="42"/>
      <c r="U41" s="42"/>
      <c r="V41" s="36" t="e">
        <f>U41/T41-1</f>
        <v>#DIV/0!</v>
      </c>
      <c r="W41" s="43"/>
      <c r="X41" s="39" t="s">
        <v>298</v>
      </c>
      <c r="Y41" s="39" t="s">
        <v>627</v>
      </c>
      <c r="Z41" s="39" t="s">
        <v>121</v>
      </c>
      <c r="AA41" s="47" t="s">
        <v>300</v>
      </c>
      <c r="AB41" s="42">
        <v>-17981825.039999999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-17981825.039999999</v>
      </c>
      <c r="AI41" s="42">
        <v>0</v>
      </c>
    </row>
    <row r="42" spans="1:35" s="38" customFormat="1" x14ac:dyDescent="0.2">
      <c r="A42" s="39" t="s">
        <v>301</v>
      </c>
      <c r="B42" s="39" t="s">
        <v>302</v>
      </c>
      <c r="C42" s="39" t="s">
        <v>121</v>
      </c>
      <c r="D42" s="47" t="s">
        <v>116</v>
      </c>
      <c r="E42" s="41">
        <f t="shared" si="44"/>
        <v>0</v>
      </c>
      <c r="F42" s="41">
        <f t="shared" si="45"/>
        <v>0</v>
      </c>
      <c r="G42" s="36" t="e">
        <f>F42/E42-1</f>
        <v>#DIV/0!</v>
      </c>
      <c r="H42" s="42"/>
      <c r="I42" s="42"/>
      <c r="J42" s="36" t="e">
        <f>I42/H42-1</f>
        <v>#DIV/0!</v>
      </c>
      <c r="K42" s="42"/>
      <c r="L42" s="42"/>
      <c r="M42" s="36" t="e">
        <f>L42/K42-1</f>
        <v>#DIV/0!</v>
      </c>
      <c r="N42" s="42"/>
      <c r="O42" s="42"/>
      <c r="P42" s="36" t="e">
        <f>O42/N42-1</f>
        <v>#DIV/0!</v>
      </c>
      <c r="Q42" s="42"/>
      <c r="R42" s="42"/>
      <c r="S42" s="36" t="e">
        <f>R42/Q42-1</f>
        <v>#DIV/0!</v>
      </c>
      <c r="T42" s="42"/>
      <c r="U42" s="42"/>
      <c r="V42" s="36" t="e">
        <f>U42/T42-1</f>
        <v>#DIV/0!</v>
      </c>
      <c r="W42" s="43"/>
      <c r="X42" s="39" t="s">
        <v>301</v>
      </c>
      <c r="Y42" s="39" t="s">
        <v>628</v>
      </c>
      <c r="Z42" s="39" t="s">
        <v>121</v>
      </c>
      <c r="AA42" s="47" t="s">
        <v>116</v>
      </c>
      <c r="AB42" s="42">
        <v>-23900059.809999999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-23900059.809999999</v>
      </c>
      <c r="AI42" s="42">
        <v>0</v>
      </c>
    </row>
    <row r="43" spans="1:35" s="38" customFormat="1" x14ac:dyDescent="0.2">
      <c r="A43" s="39" t="s">
        <v>313</v>
      </c>
      <c r="B43" s="39" t="s">
        <v>629</v>
      </c>
      <c r="C43" s="39" t="s">
        <v>121</v>
      </c>
      <c r="D43" s="47" t="s">
        <v>60</v>
      </c>
      <c r="E43" s="41">
        <f t="shared" si="44"/>
        <v>0</v>
      </c>
      <c r="F43" s="41">
        <f t="shared" si="45"/>
        <v>0</v>
      </c>
      <c r="G43" s="36" t="e">
        <f>F43/E43-1</f>
        <v>#DIV/0!</v>
      </c>
      <c r="H43" s="42"/>
      <c r="I43" s="42"/>
      <c r="J43" s="36" t="e">
        <f>I43/H43-1</f>
        <v>#DIV/0!</v>
      </c>
      <c r="K43" s="42"/>
      <c r="L43" s="42"/>
      <c r="M43" s="36" t="e">
        <f>L43/K43-1</f>
        <v>#DIV/0!</v>
      </c>
      <c r="N43" s="42"/>
      <c r="O43" s="42"/>
      <c r="P43" s="36" t="e">
        <f>O43/N43-1</f>
        <v>#DIV/0!</v>
      </c>
      <c r="Q43" s="42"/>
      <c r="R43" s="42"/>
      <c r="S43" s="36" t="e">
        <f>R43/Q43-1</f>
        <v>#DIV/0!</v>
      </c>
      <c r="T43" s="42"/>
      <c r="U43" s="42"/>
      <c r="V43" s="36" t="e">
        <f>U43/T43-1</f>
        <v>#DIV/0!</v>
      </c>
      <c r="W43" s="43"/>
      <c r="X43" s="39" t="s">
        <v>313</v>
      </c>
      <c r="Y43" s="39" t="s">
        <v>629</v>
      </c>
      <c r="Z43" s="39" t="s">
        <v>121</v>
      </c>
      <c r="AA43" s="47" t="s">
        <v>60</v>
      </c>
      <c r="AB43" s="42">
        <v>501050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501050</v>
      </c>
      <c r="AI43" s="42">
        <v>0</v>
      </c>
    </row>
    <row r="44" spans="1:35" s="38" customFormat="1" x14ac:dyDescent="0.2">
      <c r="A44" s="33" t="s">
        <v>316</v>
      </c>
      <c r="B44" s="33" t="s">
        <v>317</v>
      </c>
      <c r="C44" s="33" t="s">
        <v>196</v>
      </c>
      <c r="D44" s="49" t="s">
        <v>318</v>
      </c>
      <c r="E44" s="35">
        <f>SUM(E45:E48)</f>
        <v>0</v>
      </c>
      <c r="F44" s="35">
        <f t="shared" ref="F44:U44" si="46">SUM(F45:F48)</f>
        <v>0</v>
      </c>
      <c r="G44" s="36" t="e">
        <f t="shared" si="23"/>
        <v>#DIV/0!</v>
      </c>
      <c r="H44" s="35">
        <f t="shared" si="46"/>
        <v>0</v>
      </c>
      <c r="I44" s="35">
        <f t="shared" si="46"/>
        <v>0</v>
      </c>
      <c r="J44" s="36" t="e">
        <f t="shared" si="24"/>
        <v>#DIV/0!</v>
      </c>
      <c r="K44" s="35">
        <f t="shared" si="46"/>
        <v>0</v>
      </c>
      <c r="L44" s="35">
        <f t="shared" si="46"/>
        <v>0</v>
      </c>
      <c r="M44" s="36" t="e">
        <f t="shared" si="25"/>
        <v>#DIV/0!</v>
      </c>
      <c r="N44" s="35">
        <f t="shared" ref="N44" si="47">SUM(N45:N48)</f>
        <v>0</v>
      </c>
      <c r="O44" s="35">
        <f t="shared" ref="O44" si="48">SUM(O45:O48)</f>
        <v>0</v>
      </c>
      <c r="P44" s="36" t="e">
        <f t="shared" ref="P44:P109" si="49">O44/N44-1</f>
        <v>#DIV/0!</v>
      </c>
      <c r="Q44" s="35">
        <f t="shared" si="46"/>
        <v>0</v>
      </c>
      <c r="R44" s="35">
        <f t="shared" si="46"/>
        <v>0</v>
      </c>
      <c r="S44" s="36" t="e">
        <f t="shared" si="29"/>
        <v>#DIV/0!</v>
      </c>
      <c r="T44" s="35">
        <f t="shared" si="46"/>
        <v>0</v>
      </c>
      <c r="U44" s="35">
        <f t="shared" si="46"/>
        <v>0</v>
      </c>
      <c r="V44" s="36" t="e">
        <f t="shared" si="30"/>
        <v>#DIV/0!</v>
      </c>
      <c r="W44" s="37" t="s">
        <v>231</v>
      </c>
      <c r="X44" s="33" t="s">
        <v>316</v>
      </c>
      <c r="Y44" s="33" t="s">
        <v>317</v>
      </c>
      <c r="Z44" s="33" t="s">
        <v>196</v>
      </c>
      <c r="AA44" s="49" t="s">
        <v>318</v>
      </c>
      <c r="AB44" s="35">
        <v>94239.78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94239.78</v>
      </c>
      <c r="AI44" s="35">
        <v>0</v>
      </c>
    </row>
    <row r="45" spans="1:35" s="38" customFormat="1" x14ac:dyDescent="0.2">
      <c r="A45" s="39" t="s">
        <v>319</v>
      </c>
      <c r="B45" s="39" t="s">
        <v>320</v>
      </c>
      <c r="C45" s="39" t="s">
        <v>122</v>
      </c>
      <c r="D45" s="47" t="s">
        <v>321</v>
      </c>
      <c r="E45" s="41">
        <f t="shared" ref="E45:E48" si="50">H45+K45+Q45+N45</f>
        <v>0</v>
      </c>
      <c r="F45" s="41">
        <f t="shared" ref="F45:F48" si="51">I45+L45+R45+O45</f>
        <v>0</v>
      </c>
      <c r="G45" s="36" t="e">
        <f t="shared" si="23"/>
        <v>#DIV/0!</v>
      </c>
      <c r="H45" s="42"/>
      <c r="I45" s="42"/>
      <c r="J45" s="36" t="e">
        <f t="shared" si="24"/>
        <v>#DIV/0!</v>
      </c>
      <c r="K45" s="42"/>
      <c r="L45" s="42"/>
      <c r="M45" s="36" t="e">
        <f t="shared" si="25"/>
        <v>#DIV/0!</v>
      </c>
      <c r="N45" s="42"/>
      <c r="O45" s="42"/>
      <c r="P45" s="36" t="e">
        <f t="shared" si="49"/>
        <v>#DIV/0!</v>
      </c>
      <c r="Q45" s="42"/>
      <c r="R45" s="42"/>
      <c r="S45" s="36" t="e">
        <f t="shared" si="29"/>
        <v>#DIV/0!</v>
      </c>
      <c r="T45" s="42"/>
      <c r="U45" s="42"/>
      <c r="V45" s="36" t="e">
        <f t="shared" si="30"/>
        <v>#DIV/0!</v>
      </c>
      <c r="W45" s="43"/>
      <c r="X45" s="39" t="s">
        <v>319</v>
      </c>
      <c r="Y45" s="39" t="s">
        <v>630</v>
      </c>
      <c r="Z45" s="39" t="s">
        <v>122</v>
      </c>
      <c r="AA45" s="47" t="s">
        <v>321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</row>
    <row r="46" spans="1:35" s="38" customFormat="1" x14ac:dyDescent="0.2">
      <c r="A46" s="39" t="s">
        <v>322</v>
      </c>
      <c r="B46" s="39" t="s">
        <v>323</v>
      </c>
      <c r="C46" s="39" t="s">
        <v>124</v>
      </c>
      <c r="D46" s="47" t="s">
        <v>123</v>
      </c>
      <c r="E46" s="41">
        <f t="shared" si="50"/>
        <v>0</v>
      </c>
      <c r="F46" s="41">
        <f t="shared" si="51"/>
        <v>0</v>
      </c>
      <c r="G46" s="36" t="e">
        <f t="shared" si="23"/>
        <v>#DIV/0!</v>
      </c>
      <c r="H46" s="42"/>
      <c r="I46" s="42"/>
      <c r="J46" s="36" t="e">
        <f t="shared" si="24"/>
        <v>#DIV/0!</v>
      </c>
      <c r="K46" s="42"/>
      <c r="L46" s="42"/>
      <c r="M46" s="36" t="e">
        <f t="shared" si="25"/>
        <v>#DIV/0!</v>
      </c>
      <c r="N46" s="42"/>
      <c r="O46" s="42"/>
      <c r="P46" s="36" t="e">
        <f t="shared" si="49"/>
        <v>#DIV/0!</v>
      </c>
      <c r="Q46" s="42"/>
      <c r="R46" s="42"/>
      <c r="S46" s="36" t="e">
        <f t="shared" si="29"/>
        <v>#DIV/0!</v>
      </c>
      <c r="T46" s="42"/>
      <c r="U46" s="42"/>
      <c r="V46" s="36" t="e">
        <f t="shared" si="30"/>
        <v>#DIV/0!</v>
      </c>
      <c r="W46" s="43"/>
      <c r="X46" s="39" t="s">
        <v>322</v>
      </c>
      <c r="Y46" s="39" t="s">
        <v>631</v>
      </c>
      <c r="Z46" s="39" t="s">
        <v>124</v>
      </c>
      <c r="AA46" s="47" t="s">
        <v>123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</row>
    <row r="47" spans="1:35" s="38" customFormat="1" x14ac:dyDescent="0.2">
      <c r="A47" s="39" t="s">
        <v>324</v>
      </c>
      <c r="B47" s="39" t="s">
        <v>325</v>
      </c>
      <c r="C47" s="39" t="s">
        <v>126</v>
      </c>
      <c r="D47" s="47" t="s">
        <v>125</v>
      </c>
      <c r="E47" s="41">
        <f t="shared" si="50"/>
        <v>0</v>
      </c>
      <c r="F47" s="41">
        <f t="shared" si="51"/>
        <v>0</v>
      </c>
      <c r="G47" s="36" t="e">
        <f t="shared" si="23"/>
        <v>#DIV/0!</v>
      </c>
      <c r="H47" s="42"/>
      <c r="I47" s="42"/>
      <c r="J47" s="36" t="e">
        <f t="shared" si="24"/>
        <v>#DIV/0!</v>
      </c>
      <c r="K47" s="42"/>
      <c r="L47" s="42"/>
      <c r="M47" s="36" t="e">
        <f t="shared" si="25"/>
        <v>#DIV/0!</v>
      </c>
      <c r="N47" s="42"/>
      <c r="O47" s="42"/>
      <c r="P47" s="36" t="e">
        <f t="shared" si="49"/>
        <v>#DIV/0!</v>
      </c>
      <c r="Q47" s="42"/>
      <c r="R47" s="42"/>
      <c r="S47" s="36" t="e">
        <f t="shared" si="29"/>
        <v>#DIV/0!</v>
      </c>
      <c r="T47" s="42"/>
      <c r="U47" s="42"/>
      <c r="V47" s="36" t="e">
        <f t="shared" si="30"/>
        <v>#DIV/0!</v>
      </c>
      <c r="W47" s="43"/>
      <c r="X47" s="39" t="s">
        <v>324</v>
      </c>
      <c r="Y47" s="39" t="s">
        <v>632</v>
      </c>
      <c r="Z47" s="39" t="s">
        <v>126</v>
      </c>
      <c r="AA47" s="47" t="s">
        <v>125</v>
      </c>
      <c r="AB47" s="42">
        <v>94239.78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94239.78</v>
      </c>
      <c r="AI47" s="42">
        <v>0</v>
      </c>
    </row>
    <row r="48" spans="1:35" s="38" customFormat="1" x14ac:dyDescent="0.2">
      <c r="A48" s="39" t="s">
        <v>326</v>
      </c>
      <c r="B48" s="39" t="s">
        <v>327</v>
      </c>
      <c r="C48" s="39" t="s">
        <v>196</v>
      </c>
      <c r="D48" s="47" t="s">
        <v>328</v>
      </c>
      <c r="E48" s="41">
        <f t="shared" si="50"/>
        <v>0</v>
      </c>
      <c r="F48" s="41">
        <f t="shared" si="51"/>
        <v>0</v>
      </c>
      <c r="G48" s="36" t="e">
        <f t="shared" si="23"/>
        <v>#DIV/0!</v>
      </c>
      <c r="H48" s="42"/>
      <c r="I48" s="42"/>
      <c r="J48" s="36" t="e">
        <f t="shared" si="24"/>
        <v>#DIV/0!</v>
      </c>
      <c r="K48" s="42"/>
      <c r="L48" s="42"/>
      <c r="M48" s="36" t="e">
        <f t="shared" si="25"/>
        <v>#DIV/0!</v>
      </c>
      <c r="N48" s="42"/>
      <c r="O48" s="42"/>
      <c r="P48" s="36" t="e">
        <f t="shared" si="49"/>
        <v>#DIV/0!</v>
      </c>
      <c r="Q48" s="42"/>
      <c r="R48" s="42"/>
      <c r="S48" s="36" t="e">
        <f t="shared" si="29"/>
        <v>#DIV/0!</v>
      </c>
      <c r="T48" s="42"/>
      <c r="U48" s="42"/>
      <c r="V48" s="36" t="e">
        <f t="shared" si="30"/>
        <v>#DIV/0!</v>
      </c>
      <c r="W48" s="43"/>
      <c r="X48" s="39" t="s">
        <v>326</v>
      </c>
      <c r="Y48" s="39" t="s">
        <v>327</v>
      </c>
      <c r="Z48" s="39" t="s">
        <v>196</v>
      </c>
      <c r="AA48" s="47" t="s">
        <v>328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</row>
    <row r="49" spans="1:58" s="85" customFormat="1" ht="26.25" customHeight="1" x14ac:dyDescent="0.2">
      <c r="A49" s="78" t="s">
        <v>329</v>
      </c>
      <c r="B49" s="78" t="s">
        <v>330</v>
      </c>
      <c r="C49" s="78" t="s">
        <v>196</v>
      </c>
      <c r="D49" s="83" t="s">
        <v>129</v>
      </c>
      <c r="E49" s="84">
        <f>E50+E71+E79+E84+E87+E96+E117+E129</f>
        <v>46369320.68</v>
      </c>
      <c r="F49" s="84">
        <f>F50+F71+F79+F84+F87+F96+F117+F129</f>
        <v>46335462.400000006</v>
      </c>
      <c r="G49" s="74">
        <f t="shared" si="23"/>
        <v>-7.3018710439287648E-4</v>
      </c>
      <c r="H49" s="84">
        <f>H50+H71+H79+H84+H87+H96+H117+H129</f>
        <v>6700000</v>
      </c>
      <c r="I49" s="84">
        <f>I50+I71+I79+I84+I87+I96+I117+I129</f>
        <v>6700000</v>
      </c>
      <c r="J49" s="74">
        <f t="shared" si="24"/>
        <v>0</v>
      </c>
      <c r="K49" s="84">
        <f>K50+K71+K79+K84+K87+K96+K117+K129</f>
        <v>3265000</v>
      </c>
      <c r="L49" s="84">
        <f>L50+L71+L79+L84+L87+L96+L117+L129</f>
        <v>3265000</v>
      </c>
      <c r="M49" s="74">
        <f t="shared" si="25"/>
        <v>0</v>
      </c>
      <c r="N49" s="84">
        <f>N50+N71+N79+N84+N87+N96+N117+N129+N132</f>
        <v>0</v>
      </c>
      <c r="O49" s="84">
        <f>O50+O71+O79+O84+O87+O96+O117+O129+O132</f>
        <v>0</v>
      </c>
      <c r="P49" s="74" t="e">
        <f t="shared" si="49"/>
        <v>#DIV/0!</v>
      </c>
      <c r="Q49" s="84">
        <f>Q50+Q71+Q79+Q84+Q87+Q96+Q117+Q129</f>
        <v>36404320.679999992</v>
      </c>
      <c r="R49" s="84">
        <f>R50+R71+R79+R84+R87+R96+R117+R129</f>
        <v>36370462.399999999</v>
      </c>
      <c r="S49" s="74">
        <f t="shared" si="29"/>
        <v>-9.3006212909763075E-4</v>
      </c>
      <c r="T49" s="84">
        <f>T50+T71+T79+T84+T87+T96+T117+T129+T132</f>
        <v>0</v>
      </c>
      <c r="U49" s="84">
        <f>U50+U71+U79+U84+U87+U96+U117+U129+U132</f>
        <v>0</v>
      </c>
      <c r="V49" s="74" t="e">
        <f t="shared" si="30"/>
        <v>#DIV/0!</v>
      </c>
      <c r="W49" s="83" t="s">
        <v>231</v>
      </c>
      <c r="X49" s="78" t="s">
        <v>329</v>
      </c>
      <c r="Y49" s="78" t="s">
        <v>330</v>
      </c>
      <c r="Z49" s="78" t="s">
        <v>196</v>
      </c>
      <c r="AA49" s="83" t="s">
        <v>129</v>
      </c>
      <c r="AB49" s="84">
        <v>4943726083.9099998</v>
      </c>
      <c r="AC49" s="84">
        <v>2466879935.3099999</v>
      </c>
      <c r="AD49" s="84">
        <v>0</v>
      </c>
      <c r="AE49" s="84">
        <v>607180789.89999998</v>
      </c>
      <c r="AF49" s="84">
        <v>160789697.03999999</v>
      </c>
      <c r="AG49" s="84">
        <v>0</v>
      </c>
      <c r="AH49" s="84">
        <v>1708875661.6600001</v>
      </c>
      <c r="AI49" s="84">
        <v>155256321.22</v>
      </c>
    </row>
    <row r="50" spans="1:58" s="38" customFormat="1" x14ac:dyDescent="0.2">
      <c r="A50" s="33" t="s">
        <v>331</v>
      </c>
      <c r="B50" s="33" t="s">
        <v>332</v>
      </c>
      <c r="C50" s="33" t="s">
        <v>130</v>
      </c>
      <c r="D50" s="49" t="s">
        <v>333</v>
      </c>
      <c r="E50" s="35">
        <f>E51+E62+E66+E70+E67</f>
        <v>24060819.379999999</v>
      </c>
      <c r="F50" s="35">
        <f>F51+F62+F66+F70+F67</f>
        <v>24026985.280000001</v>
      </c>
      <c r="G50" s="36">
        <f t="shared" si="23"/>
        <v>-1.4061906814413216E-3</v>
      </c>
      <c r="H50" s="35">
        <f>H51+H62+H66+H70+H67</f>
        <v>4954370</v>
      </c>
      <c r="I50" s="35">
        <f>I51+I62+I66+I70+I67</f>
        <v>4954370</v>
      </c>
      <c r="J50" s="36">
        <f t="shared" si="24"/>
        <v>0</v>
      </c>
      <c r="K50" s="35">
        <f>K51+K62+K66+K70+K67</f>
        <v>0</v>
      </c>
      <c r="L50" s="35">
        <f>L51+L62+L66+L70+L67</f>
        <v>0</v>
      </c>
      <c r="M50" s="36" t="e">
        <f t="shared" si="25"/>
        <v>#DIV/0!</v>
      </c>
      <c r="N50" s="35">
        <f>N51+N62+N66+N70+N67</f>
        <v>0</v>
      </c>
      <c r="O50" s="35">
        <f>O51+O62+O66+O70+O67</f>
        <v>0</v>
      </c>
      <c r="P50" s="36" t="e">
        <f t="shared" si="49"/>
        <v>#DIV/0!</v>
      </c>
      <c r="Q50" s="35">
        <f>Q51+Q62+Q66+Q70+Q67</f>
        <v>19106449.379999999</v>
      </c>
      <c r="R50" s="35">
        <f>R51+R62+R66+R70+R67</f>
        <v>19072615.280000001</v>
      </c>
      <c r="S50" s="36">
        <f t="shared" si="29"/>
        <v>-1.7708209059195124E-3</v>
      </c>
      <c r="T50" s="35">
        <f>T51+T62+T66+T70</f>
        <v>0</v>
      </c>
      <c r="U50" s="35">
        <f>U51+U62+U66+U70</f>
        <v>0</v>
      </c>
      <c r="V50" s="36" t="e">
        <f t="shared" si="30"/>
        <v>#DIV/0!</v>
      </c>
      <c r="W50" s="37" t="s">
        <v>231</v>
      </c>
      <c r="X50" s="72" t="s">
        <v>331</v>
      </c>
      <c r="Y50" s="20" t="s">
        <v>332</v>
      </c>
      <c r="Z50" s="20" t="s">
        <v>130</v>
      </c>
      <c r="AA50" s="23" t="s">
        <v>333</v>
      </c>
      <c r="AB50" s="22">
        <v>2650821816.4899998</v>
      </c>
      <c r="AC50" s="22">
        <v>1702097270.0699999</v>
      </c>
      <c r="AD50" s="22">
        <v>0</v>
      </c>
      <c r="AE50" s="22">
        <v>0</v>
      </c>
      <c r="AF50" s="22">
        <v>0</v>
      </c>
      <c r="AG50" s="22">
        <v>0</v>
      </c>
      <c r="AH50" s="22">
        <v>948724546.41999996</v>
      </c>
      <c r="AI50" s="22">
        <v>76486346.840000004</v>
      </c>
    </row>
    <row r="51" spans="1:58" s="38" customFormat="1" ht="25.5" x14ac:dyDescent="0.2">
      <c r="A51" s="33" t="s">
        <v>334</v>
      </c>
      <c r="B51" s="33" t="s">
        <v>335</v>
      </c>
      <c r="C51" s="33" t="s">
        <v>336</v>
      </c>
      <c r="D51" s="50" t="s">
        <v>337</v>
      </c>
      <c r="E51" s="35">
        <f>E52+E61</f>
        <v>24060819.379999999</v>
      </c>
      <c r="F51" s="35">
        <f>F52+F61</f>
        <v>24026985.280000001</v>
      </c>
      <c r="G51" s="36">
        <f t="shared" si="23"/>
        <v>-1.4061906814413216E-3</v>
      </c>
      <c r="H51" s="35">
        <f>H52+H61</f>
        <v>4954370</v>
      </c>
      <c r="I51" s="35">
        <f>I52+I61</f>
        <v>4954370</v>
      </c>
      <c r="J51" s="36">
        <f t="shared" si="24"/>
        <v>0</v>
      </c>
      <c r="K51" s="35">
        <f>K52+K61</f>
        <v>0</v>
      </c>
      <c r="L51" s="35">
        <f>L52+L61</f>
        <v>0</v>
      </c>
      <c r="M51" s="36" t="e">
        <f t="shared" si="25"/>
        <v>#DIV/0!</v>
      </c>
      <c r="N51" s="35">
        <f t="shared" ref="N51" si="52">N52+N61+N62+N66</f>
        <v>0</v>
      </c>
      <c r="O51" s="35">
        <f>O52+O61</f>
        <v>0</v>
      </c>
      <c r="P51" s="36" t="e">
        <f t="shared" si="49"/>
        <v>#DIV/0!</v>
      </c>
      <c r="Q51" s="35">
        <f>Q52+Q61</f>
        <v>19106449.379999999</v>
      </c>
      <c r="R51" s="35">
        <f>R52+R61</f>
        <v>19072615.280000001</v>
      </c>
      <c r="S51" s="36">
        <f t="shared" si="29"/>
        <v>-1.7708209059195124E-3</v>
      </c>
      <c r="T51" s="35">
        <f>T52+T61</f>
        <v>0</v>
      </c>
      <c r="U51" s="35">
        <f>U52+U61</f>
        <v>0</v>
      </c>
      <c r="V51" s="36" t="e">
        <f t="shared" si="30"/>
        <v>#DIV/0!</v>
      </c>
      <c r="W51" s="37" t="s">
        <v>231</v>
      </c>
      <c r="X51" s="72" t="s">
        <v>334</v>
      </c>
      <c r="Y51" s="20" t="s">
        <v>335</v>
      </c>
      <c r="Z51" s="20" t="s">
        <v>336</v>
      </c>
      <c r="AA51" s="25" t="s">
        <v>337</v>
      </c>
      <c r="AB51" s="22">
        <v>2605184455.3099999</v>
      </c>
      <c r="AC51" s="22">
        <v>1677590449.5699999</v>
      </c>
      <c r="AD51" s="22">
        <v>0</v>
      </c>
      <c r="AE51" s="22">
        <v>0</v>
      </c>
      <c r="AF51" s="22">
        <v>0</v>
      </c>
      <c r="AG51" s="22">
        <v>0</v>
      </c>
      <c r="AH51" s="22">
        <v>927594005.74000001</v>
      </c>
      <c r="AI51" s="22">
        <v>72391204.159999996</v>
      </c>
    </row>
    <row r="52" spans="1:58" s="38" customFormat="1" x14ac:dyDescent="0.2">
      <c r="A52" s="33" t="s">
        <v>338</v>
      </c>
      <c r="B52" s="33" t="s">
        <v>339</v>
      </c>
      <c r="C52" s="33" t="s">
        <v>131</v>
      </c>
      <c r="D52" s="46" t="s">
        <v>340</v>
      </c>
      <c r="E52" s="35">
        <f>E53+E54+E55+E58+E59+E60</f>
        <v>18479892</v>
      </c>
      <c r="F52" s="35">
        <f t="shared" ref="F52:U52" si="53">F53+F54+F55+F58+F59+F60</f>
        <v>18479861.940000001</v>
      </c>
      <c r="G52" s="36">
        <f t="shared" si="23"/>
        <v>-1.6266328828340448E-6</v>
      </c>
      <c r="H52" s="35">
        <f t="shared" si="53"/>
        <v>3805200</v>
      </c>
      <c r="I52" s="35">
        <f t="shared" si="53"/>
        <v>3805200</v>
      </c>
      <c r="J52" s="36">
        <f t="shared" si="24"/>
        <v>0</v>
      </c>
      <c r="K52" s="35">
        <f t="shared" si="53"/>
        <v>0</v>
      </c>
      <c r="L52" s="35">
        <f t="shared" si="53"/>
        <v>0</v>
      </c>
      <c r="M52" s="36" t="e">
        <f t="shared" si="25"/>
        <v>#DIV/0!</v>
      </c>
      <c r="N52" s="35">
        <f t="shared" ref="N52" si="54">N53+N54+N55+N58+N59+N60</f>
        <v>0</v>
      </c>
      <c r="O52" s="35">
        <f t="shared" ref="O52" si="55">O53+O54+O55+O58+O59+O60</f>
        <v>0</v>
      </c>
      <c r="P52" s="36" t="e">
        <f t="shared" si="49"/>
        <v>#DIV/0!</v>
      </c>
      <c r="Q52" s="35">
        <f>Q53+Q54+Q55+Q58+Q59+Q60</f>
        <v>14674692</v>
      </c>
      <c r="R52" s="35">
        <f t="shared" si="53"/>
        <v>14674661.939999999</v>
      </c>
      <c r="S52" s="36">
        <f t="shared" si="29"/>
        <v>-2.0484245938368062E-6</v>
      </c>
      <c r="T52" s="35">
        <f t="shared" si="53"/>
        <v>0</v>
      </c>
      <c r="U52" s="35">
        <f t="shared" si="53"/>
        <v>0</v>
      </c>
      <c r="V52" s="36" t="e">
        <f t="shared" si="30"/>
        <v>#DIV/0!</v>
      </c>
      <c r="W52" s="37" t="s">
        <v>231</v>
      </c>
      <c r="X52" s="72" t="s">
        <v>338</v>
      </c>
      <c r="Y52" s="20" t="s">
        <v>339</v>
      </c>
      <c r="Z52" s="20" t="s">
        <v>131</v>
      </c>
      <c r="AA52" s="26" t="s">
        <v>340</v>
      </c>
      <c r="AB52" s="22">
        <v>2015404251.77</v>
      </c>
      <c r="AC52" s="22">
        <v>1292719007.3900001</v>
      </c>
      <c r="AD52" s="22">
        <v>0</v>
      </c>
      <c r="AE52" s="22">
        <v>0</v>
      </c>
      <c r="AF52" s="22">
        <v>0</v>
      </c>
      <c r="AG52" s="22">
        <v>0</v>
      </c>
      <c r="AH52" s="22">
        <v>722685244.38</v>
      </c>
      <c r="AI52" s="22">
        <v>55600029.350000001</v>
      </c>
    </row>
    <row r="53" spans="1:58" s="38" customFormat="1" x14ac:dyDescent="0.2">
      <c r="A53" s="39" t="s">
        <v>341</v>
      </c>
      <c r="B53" s="39" t="s">
        <v>342</v>
      </c>
      <c r="C53" s="39" t="s">
        <v>131</v>
      </c>
      <c r="D53" s="44" t="s">
        <v>343</v>
      </c>
      <c r="E53" s="41">
        <f t="shared" ref="E53:E54" si="56">H53+K53+Q53+N53</f>
        <v>0</v>
      </c>
      <c r="F53" s="41">
        <f t="shared" ref="F53:F54" si="57">I53+L53+R53+O53</f>
        <v>0</v>
      </c>
      <c r="G53" s="36" t="e">
        <f t="shared" si="23"/>
        <v>#DIV/0!</v>
      </c>
      <c r="H53" s="42"/>
      <c r="I53" s="42"/>
      <c r="J53" s="36" t="e">
        <f t="shared" si="24"/>
        <v>#DIV/0!</v>
      </c>
      <c r="K53" s="42"/>
      <c r="L53" s="42"/>
      <c r="M53" s="36" t="e">
        <f t="shared" si="25"/>
        <v>#DIV/0!</v>
      </c>
      <c r="N53" s="42"/>
      <c r="O53" s="42"/>
      <c r="P53" s="36" t="e">
        <f t="shared" si="49"/>
        <v>#DIV/0!</v>
      </c>
      <c r="Q53" s="42"/>
      <c r="R53" s="42"/>
      <c r="S53" s="36" t="e">
        <f t="shared" si="29"/>
        <v>#DIV/0!</v>
      </c>
      <c r="T53" s="42"/>
      <c r="U53" s="42"/>
      <c r="V53" s="36" t="e">
        <f t="shared" si="30"/>
        <v>#DIV/0!</v>
      </c>
      <c r="W53" s="43" t="s">
        <v>231</v>
      </c>
      <c r="X53" s="71" t="s">
        <v>341</v>
      </c>
      <c r="Y53" s="17" t="s">
        <v>342</v>
      </c>
      <c r="Z53" s="17" t="s">
        <v>131</v>
      </c>
      <c r="AA53" s="67" t="s">
        <v>343</v>
      </c>
      <c r="AB53" s="19">
        <v>103509430.45999999</v>
      </c>
      <c r="AC53" s="19">
        <v>54691095.740000002</v>
      </c>
      <c r="AD53" s="19">
        <v>0</v>
      </c>
      <c r="AE53" s="19">
        <v>0</v>
      </c>
      <c r="AF53" s="19">
        <v>0</v>
      </c>
      <c r="AG53" s="19">
        <v>0</v>
      </c>
      <c r="AH53" s="19">
        <v>48818334.719999999</v>
      </c>
      <c r="AI53" s="19">
        <v>0</v>
      </c>
    </row>
    <row r="54" spans="1:58" s="38" customFormat="1" x14ac:dyDescent="0.2">
      <c r="A54" s="39" t="s">
        <v>344</v>
      </c>
      <c r="B54" s="39" t="s">
        <v>345</v>
      </c>
      <c r="C54" s="39" t="s">
        <v>131</v>
      </c>
      <c r="D54" s="44" t="s">
        <v>61</v>
      </c>
      <c r="E54" s="41">
        <f t="shared" si="56"/>
        <v>12360060</v>
      </c>
      <c r="F54" s="41">
        <f t="shared" si="57"/>
        <v>12360060</v>
      </c>
      <c r="G54" s="36">
        <f t="shared" si="23"/>
        <v>0</v>
      </c>
      <c r="H54" s="42">
        <v>2340000</v>
      </c>
      <c r="I54" s="42">
        <v>2340000</v>
      </c>
      <c r="J54" s="36">
        <f t="shared" si="24"/>
        <v>0</v>
      </c>
      <c r="K54" s="42"/>
      <c r="L54" s="42"/>
      <c r="M54" s="36" t="e">
        <f t="shared" si="25"/>
        <v>#DIV/0!</v>
      </c>
      <c r="N54" s="42"/>
      <c r="O54" s="42"/>
      <c r="P54" s="36" t="e">
        <f t="shared" si="49"/>
        <v>#DIV/0!</v>
      </c>
      <c r="Q54" s="42">
        <v>10020060</v>
      </c>
      <c r="R54" s="42">
        <v>10020060</v>
      </c>
      <c r="S54" s="36">
        <f t="shared" si="29"/>
        <v>0</v>
      </c>
      <c r="T54" s="42"/>
      <c r="U54" s="42"/>
      <c r="V54" s="36" t="e">
        <f t="shared" si="30"/>
        <v>#DIV/0!</v>
      </c>
      <c r="W54" s="43" t="s">
        <v>231</v>
      </c>
      <c r="X54" s="71" t="s">
        <v>344</v>
      </c>
      <c r="Y54" s="17" t="s">
        <v>345</v>
      </c>
      <c r="Z54" s="17" t="s">
        <v>131</v>
      </c>
      <c r="AA54" s="67" t="s">
        <v>61</v>
      </c>
      <c r="AB54" s="19">
        <v>1083401283.1099999</v>
      </c>
      <c r="AC54" s="19">
        <v>728316764.74000001</v>
      </c>
      <c r="AD54" s="19">
        <v>0</v>
      </c>
      <c r="AE54" s="19">
        <v>0</v>
      </c>
      <c r="AF54" s="19">
        <v>0</v>
      </c>
      <c r="AG54" s="19">
        <v>0</v>
      </c>
      <c r="AH54" s="19">
        <v>355084518.37</v>
      </c>
      <c r="AI54" s="19">
        <v>360000</v>
      </c>
    </row>
    <row r="55" spans="1:58" s="38" customFormat="1" x14ac:dyDescent="0.2">
      <c r="A55" s="33" t="s">
        <v>346</v>
      </c>
      <c r="B55" s="33" t="s">
        <v>347</v>
      </c>
      <c r="C55" s="33" t="s">
        <v>131</v>
      </c>
      <c r="D55" s="34" t="s">
        <v>132</v>
      </c>
      <c r="E55" s="35">
        <f>SUM(E56:E57)</f>
        <v>97200</v>
      </c>
      <c r="F55" s="35">
        <f t="shared" ref="F55:U55" si="58">SUM(F56:F57)</f>
        <v>97200</v>
      </c>
      <c r="G55" s="36">
        <f t="shared" si="23"/>
        <v>0</v>
      </c>
      <c r="H55" s="35">
        <f t="shared" si="58"/>
        <v>0</v>
      </c>
      <c r="I55" s="35">
        <f t="shared" si="58"/>
        <v>0</v>
      </c>
      <c r="J55" s="36" t="e">
        <f t="shared" si="24"/>
        <v>#DIV/0!</v>
      </c>
      <c r="K55" s="35">
        <f t="shared" si="58"/>
        <v>0</v>
      </c>
      <c r="L55" s="35">
        <f t="shared" si="58"/>
        <v>0</v>
      </c>
      <c r="M55" s="36" t="e">
        <f t="shared" si="25"/>
        <v>#DIV/0!</v>
      </c>
      <c r="N55" s="35">
        <f t="shared" ref="N55" si="59">SUM(N56:N57)</f>
        <v>0</v>
      </c>
      <c r="O55" s="35">
        <f t="shared" ref="O55" si="60">SUM(O56:O57)</f>
        <v>0</v>
      </c>
      <c r="P55" s="36" t="e">
        <f t="shared" si="49"/>
        <v>#DIV/0!</v>
      </c>
      <c r="Q55" s="35">
        <f t="shared" si="58"/>
        <v>97200</v>
      </c>
      <c r="R55" s="35">
        <f t="shared" si="58"/>
        <v>97200</v>
      </c>
      <c r="S55" s="36">
        <f t="shared" si="29"/>
        <v>0</v>
      </c>
      <c r="T55" s="35">
        <f t="shared" si="58"/>
        <v>0</v>
      </c>
      <c r="U55" s="35">
        <f t="shared" si="58"/>
        <v>0</v>
      </c>
      <c r="V55" s="36" t="e">
        <f t="shared" si="30"/>
        <v>#DIV/0!</v>
      </c>
      <c r="W55" s="37" t="s">
        <v>231</v>
      </c>
      <c r="X55" s="72" t="s">
        <v>346</v>
      </c>
      <c r="Y55" s="20" t="s">
        <v>347</v>
      </c>
      <c r="Z55" s="20" t="s">
        <v>131</v>
      </c>
      <c r="AA55" s="65" t="s">
        <v>132</v>
      </c>
      <c r="AB55" s="22">
        <v>110529890.94</v>
      </c>
      <c r="AC55" s="22">
        <v>16720924.25</v>
      </c>
      <c r="AD55" s="22">
        <v>0</v>
      </c>
      <c r="AE55" s="22">
        <v>0</v>
      </c>
      <c r="AF55" s="22">
        <v>0</v>
      </c>
      <c r="AG55" s="22">
        <v>0</v>
      </c>
      <c r="AH55" s="22">
        <v>93808966.689999998</v>
      </c>
      <c r="AI55" s="22">
        <v>48336462.640000001</v>
      </c>
    </row>
    <row r="56" spans="1:58" s="38" customFormat="1" x14ac:dyDescent="0.2">
      <c r="A56" s="39" t="s">
        <v>348</v>
      </c>
      <c r="B56" s="39" t="s">
        <v>349</v>
      </c>
      <c r="C56" s="39" t="s">
        <v>131</v>
      </c>
      <c r="D56" s="40" t="s">
        <v>350</v>
      </c>
      <c r="E56" s="41">
        <f t="shared" ref="E56:E60" si="61">H56+K56+Q56+N56</f>
        <v>97200</v>
      </c>
      <c r="F56" s="41">
        <f t="shared" ref="F56:F60" si="62">I56+L56+R56+O56</f>
        <v>97200</v>
      </c>
      <c r="G56" s="36">
        <f t="shared" si="23"/>
        <v>0</v>
      </c>
      <c r="H56" s="42"/>
      <c r="I56" s="42"/>
      <c r="J56" s="36" t="e">
        <f t="shared" si="24"/>
        <v>#DIV/0!</v>
      </c>
      <c r="K56" s="42"/>
      <c r="L56" s="42"/>
      <c r="M56" s="36" t="e">
        <f t="shared" si="25"/>
        <v>#DIV/0!</v>
      </c>
      <c r="N56" s="42"/>
      <c r="O56" s="42"/>
      <c r="P56" s="36" t="e">
        <f t="shared" si="49"/>
        <v>#DIV/0!</v>
      </c>
      <c r="Q56" s="42">
        <v>97200</v>
      </c>
      <c r="R56" s="42">
        <v>97200</v>
      </c>
      <c r="S56" s="36">
        <f t="shared" si="29"/>
        <v>0</v>
      </c>
      <c r="T56" s="42"/>
      <c r="U56" s="42"/>
      <c r="V56" s="36" t="e">
        <f t="shared" si="30"/>
        <v>#DIV/0!</v>
      </c>
      <c r="W56" s="43" t="s">
        <v>231</v>
      </c>
      <c r="X56" s="71" t="s">
        <v>348</v>
      </c>
      <c r="Y56" s="17" t="s">
        <v>349</v>
      </c>
      <c r="Z56" s="17" t="s">
        <v>131</v>
      </c>
      <c r="AA56" s="66" t="s">
        <v>350</v>
      </c>
      <c r="AB56" s="19">
        <v>46098815.399999999</v>
      </c>
      <c r="AC56" s="19">
        <v>4679959.25</v>
      </c>
      <c r="AD56" s="19">
        <v>0</v>
      </c>
      <c r="AE56" s="19">
        <v>0</v>
      </c>
      <c r="AF56" s="19">
        <v>0</v>
      </c>
      <c r="AG56" s="19">
        <v>0</v>
      </c>
      <c r="AH56" s="19">
        <v>41418856.149999999</v>
      </c>
      <c r="AI56" s="19">
        <v>35655695</v>
      </c>
    </row>
    <row r="57" spans="1:58" s="38" customFormat="1" x14ac:dyDescent="0.2">
      <c r="A57" s="39" t="s">
        <v>351</v>
      </c>
      <c r="B57" s="39" t="s">
        <v>352</v>
      </c>
      <c r="C57" s="39" t="s">
        <v>131</v>
      </c>
      <c r="D57" s="40" t="s">
        <v>353</v>
      </c>
      <c r="E57" s="41">
        <f t="shared" si="61"/>
        <v>0</v>
      </c>
      <c r="F57" s="41">
        <f t="shared" si="62"/>
        <v>0</v>
      </c>
      <c r="G57" s="36" t="e">
        <f t="shared" si="23"/>
        <v>#DIV/0!</v>
      </c>
      <c r="H57" s="42"/>
      <c r="I57" s="42"/>
      <c r="J57" s="36" t="e">
        <f t="shared" si="24"/>
        <v>#DIV/0!</v>
      </c>
      <c r="K57" s="42"/>
      <c r="L57" s="42"/>
      <c r="M57" s="36" t="e">
        <f t="shared" si="25"/>
        <v>#DIV/0!</v>
      </c>
      <c r="N57" s="42"/>
      <c r="O57" s="42"/>
      <c r="P57" s="36" t="e">
        <f t="shared" si="49"/>
        <v>#DIV/0!</v>
      </c>
      <c r="Q57" s="42"/>
      <c r="R57" s="42"/>
      <c r="S57" s="36" t="e">
        <f t="shared" si="29"/>
        <v>#DIV/0!</v>
      </c>
      <c r="T57" s="42"/>
      <c r="U57" s="42"/>
      <c r="V57" s="36" t="e">
        <f t="shared" si="30"/>
        <v>#DIV/0!</v>
      </c>
      <c r="W57" s="43" t="s">
        <v>231</v>
      </c>
      <c r="X57" s="71" t="s">
        <v>351</v>
      </c>
      <c r="Y57" s="17" t="s">
        <v>352</v>
      </c>
      <c r="Z57" s="17" t="s">
        <v>131</v>
      </c>
      <c r="AA57" s="66" t="s">
        <v>353</v>
      </c>
      <c r="AB57" s="19">
        <v>64431075.539999999</v>
      </c>
      <c r="AC57" s="19">
        <v>12040965</v>
      </c>
      <c r="AD57" s="19">
        <v>0</v>
      </c>
      <c r="AE57" s="19">
        <v>0</v>
      </c>
      <c r="AF57" s="19">
        <v>0</v>
      </c>
      <c r="AG57" s="19">
        <v>0</v>
      </c>
      <c r="AH57" s="19">
        <v>52390110.539999999</v>
      </c>
      <c r="AI57" s="19">
        <v>12680767.640000001</v>
      </c>
    </row>
    <row r="58" spans="1:58" s="38" customFormat="1" x14ac:dyDescent="0.2">
      <c r="A58" s="39" t="s">
        <v>354</v>
      </c>
      <c r="B58" s="39" t="s">
        <v>355</v>
      </c>
      <c r="C58" s="39" t="s">
        <v>131</v>
      </c>
      <c r="D58" s="44" t="s">
        <v>356</v>
      </c>
      <c r="E58" s="41">
        <f t="shared" si="61"/>
        <v>0</v>
      </c>
      <c r="F58" s="41">
        <f t="shared" si="62"/>
        <v>0</v>
      </c>
      <c r="G58" s="36" t="e">
        <f t="shared" si="23"/>
        <v>#DIV/0!</v>
      </c>
      <c r="H58" s="42"/>
      <c r="I58" s="42"/>
      <c r="J58" s="36" t="e">
        <f t="shared" si="24"/>
        <v>#DIV/0!</v>
      </c>
      <c r="K58" s="42"/>
      <c r="L58" s="42"/>
      <c r="M58" s="36" t="e">
        <f t="shared" si="25"/>
        <v>#DIV/0!</v>
      </c>
      <c r="N58" s="42"/>
      <c r="O58" s="42"/>
      <c r="P58" s="36" t="e">
        <f t="shared" si="49"/>
        <v>#DIV/0!</v>
      </c>
      <c r="Q58" s="42"/>
      <c r="R58" s="42"/>
      <c r="S58" s="36" t="e">
        <f t="shared" si="29"/>
        <v>#DIV/0!</v>
      </c>
      <c r="T58" s="42"/>
      <c r="U58" s="42"/>
      <c r="V58" s="36" t="e">
        <f t="shared" si="30"/>
        <v>#DIV/0!</v>
      </c>
      <c r="W58" s="43" t="s">
        <v>231</v>
      </c>
      <c r="X58" s="71" t="s">
        <v>354</v>
      </c>
      <c r="Y58" s="17" t="s">
        <v>355</v>
      </c>
      <c r="Z58" s="17" t="s">
        <v>131</v>
      </c>
      <c r="AA58" s="67" t="s">
        <v>356</v>
      </c>
      <c r="AB58" s="19">
        <v>43434537.32</v>
      </c>
      <c r="AC58" s="19">
        <v>31110108.890000001</v>
      </c>
      <c r="AD58" s="19">
        <v>0</v>
      </c>
      <c r="AE58" s="19">
        <v>0</v>
      </c>
      <c r="AF58" s="19">
        <v>0</v>
      </c>
      <c r="AG58" s="19">
        <v>0</v>
      </c>
      <c r="AH58" s="19">
        <v>12324428.43</v>
      </c>
      <c r="AI58" s="19">
        <v>2195425.39</v>
      </c>
    </row>
    <row r="59" spans="1:58" s="51" customFormat="1" x14ac:dyDescent="0.2">
      <c r="A59" s="39" t="s">
        <v>357</v>
      </c>
      <c r="B59" s="39" t="s">
        <v>358</v>
      </c>
      <c r="C59" s="39" t="s">
        <v>131</v>
      </c>
      <c r="D59" s="44" t="s">
        <v>62</v>
      </c>
      <c r="E59" s="41">
        <f t="shared" si="61"/>
        <v>2772000</v>
      </c>
      <c r="F59" s="41">
        <f t="shared" si="62"/>
        <v>2772000</v>
      </c>
      <c r="G59" s="36">
        <f t="shared" si="23"/>
        <v>0</v>
      </c>
      <c r="H59" s="42">
        <v>1465200</v>
      </c>
      <c r="I59" s="42">
        <v>1465200</v>
      </c>
      <c r="J59" s="36">
        <f t="shared" si="24"/>
        <v>0</v>
      </c>
      <c r="K59" s="42"/>
      <c r="L59" s="42"/>
      <c r="M59" s="36" t="e">
        <f t="shared" si="25"/>
        <v>#DIV/0!</v>
      </c>
      <c r="N59" s="42"/>
      <c r="O59" s="42"/>
      <c r="P59" s="36" t="e">
        <f t="shared" si="49"/>
        <v>#DIV/0!</v>
      </c>
      <c r="Q59" s="42">
        <v>1306800</v>
      </c>
      <c r="R59" s="42">
        <v>1306800</v>
      </c>
      <c r="S59" s="36">
        <f t="shared" si="29"/>
        <v>0</v>
      </c>
      <c r="T59" s="42"/>
      <c r="U59" s="42"/>
      <c r="V59" s="36" t="e">
        <f t="shared" si="30"/>
        <v>#DIV/0!</v>
      </c>
      <c r="W59" s="43" t="s">
        <v>231</v>
      </c>
      <c r="X59" s="71" t="s">
        <v>357</v>
      </c>
      <c r="Y59" s="17" t="s">
        <v>358</v>
      </c>
      <c r="Z59" s="17" t="s">
        <v>131</v>
      </c>
      <c r="AA59" s="67" t="s">
        <v>62</v>
      </c>
      <c r="AB59" s="19">
        <v>223597599.86000001</v>
      </c>
      <c r="AC59" s="19">
        <v>156055533.88</v>
      </c>
      <c r="AD59" s="19">
        <v>0</v>
      </c>
      <c r="AE59" s="19">
        <v>0</v>
      </c>
      <c r="AF59" s="19">
        <v>0</v>
      </c>
      <c r="AG59" s="19">
        <v>0</v>
      </c>
      <c r="AH59" s="19">
        <v>67542065.980000004</v>
      </c>
      <c r="AI59" s="19">
        <v>3788141.32</v>
      </c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</row>
    <row r="60" spans="1:58" s="38" customFormat="1" x14ac:dyDescent="0.2">
      <c r="A60" s="39" t="s">
        <v>359</v>
      </c>
      <c r="B60" s="39" t="s">
        <v>360</v>
      </c>
      <c r="C60" s="39" t="s">
        <v>131</v>
      </c>
      <c r="D60" s="44" t="s">
        <v>63</v>
      </c>
      <c r="E60" s="41">
        <f t="shared" si="61"/>
        <v>3250632</v>
      </c>
      <c r="F60" s="41">
        <f t="shared" si="62"/>
        <v>3250601.94</v>
      </c>
      <c r="G60" s="36">
        <f t="shared" si="23"/>
        <v>-9.2474324993041535E-6</v>
      </c>
      <c r="H60" s="42"/>
      <c r="I60" s="42"/>
      <c r="J60" s="36" t="e">
        <f t="shared" si="24"/>
        <v>#DIV/0!</v>
      </c>
      <c r="K60" s="42"/>
      <c r="L60" s="42"/>
      <c r="M60" s="36" t="e">
        <f t="shared" si="25"/>
        <v>#DIV/0!</v>
      </c>
      <c r="N60" s="42"/>
      <c r="O60" s="42"/>
      <c r="P60" s="36" t="e">
        <f t="shared" si="49"/>
        <v>#DIV/0!</v>
      </c>
      <c r="Q60" s="42">
        <v>3250632</v>
      </c>
      <c r="R60" s="42">
        <v>3250601.94</v>
      </c>
      <c r="S60" s="36">
        <f t="shared" si="29"/>
        <v>-9.2474324993041535E-6</v>
      </c>
      <c r="T60" s="42"/>
      <c r="U60" s="42"/>
      <c r="V60" s="36" t="e">
        <f t="shared" si="30"/>
        <v>#DIV/0!</v>
      </c>
      <c r="W60" s="43" t="s">
        <v>231</v>
      </c>
      <c r="X60" s="71" t="s">
        <v>359</v>
      </c>
      <c r="Y60" s="17" t="s">
        <v>360</v>
      </c>
      <c r="Z60" s="17" t="s">
        <v>131</v>
      </c>
      <c r="AA60" s="67" t="s">
        <v>63</v>
      </c>
      <c r="AB60" s="19">
        <v>450931510.07999998</v>
      </c>
      <c r="AC60" s="19">
        <v>305824579.88999999</v>
      </c>
      <c r="AD60" s="19">
        <v>0</v>
      </c>
      <c r="AE60" s="19">
        <v>0</v>
      </c>
      <c r="AF60" s="19">
        <v>0</v>
      </c>
      <c r="AG60" s="19">
        <v>0</v>
      </c>
      <c r="AH60" s="19">
        <v>145106930.19</v>
      </c>
      <c r="AI60" s="19">
        <v>920000</v>
      </c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</row>
    <row r="61" spans="1:58" s="86" customFormat="1" ht="38.25" x14ac:dyDescent="0.2">
      <c r="A61" s="76" t="s">
        <v>361</v>
      </c>
      <c r="B61" s="76" t="s">
        <v>362</v>
      </c>
      <c r="C61" s="76" t="s">
        <v>138</v>
      </c>
      <c r="D61" s="77" t="s">
        <v>363</v>
      </c>
      <c r="E61" s="52">
        <f>H61+K61+Q61</f>
        <v>5580927.3799999999</v>
      </c>
      <c r="F61" s="52">
        <f>I61+L61+R61</f>
        <v>5547123.3399999999</v>
      </c>
      <c r="G61" s="75">
        <f t="shared" si="23"/>
        <v>-6.0570650177498297E-3</v>
      </c>
      <c r="H61" s="52">
        <v>1149170</v>
      </c>
      <c r="I61" s="52">
        <v>1149170</v>
      </c>
      <c r="J61" s="75">
        <f t="shared" si="24"/>
        <v>0</v>
      </c>
      <c r="K61" s="52"/>
      <c r="L61" s="52"/>
      <c r="M61" s="75" t="e">
        <f t="shared" si="25"/>
        <v>#DIV/0!</v>
      </c>
      <c r="N61" s="52"/>
      <c r="O61" s="52"/>
      <c r="P61" s="75" t="e">
        <f t="shared" si="49"/>
        <v>#DIV/0!</v>
      </c>
      <c r="Q61" s="52">
        <v>4431757.38</v>
      </c>
      <c r="R61" s="52">
        <v>4397953.34</v>
      </c>
      <c r="S61" s="75">
        <f t="shared" si="29"/>
        <v>-7.6276829035257787E-3</v>
      </c>
      <c r="T61" s="52"/>
      <c r="U61" s="52"/>
      <c r="V61" s="75" t="e">
        <f t="shared" si="30"/>
        <v>#DIV/0!</v>
      </c>
      <c r="W61" s="77" t="s">
        <v>231</v>
      </c>
      <c r="X61" s="78" t="s">
        <v>361</v>
      </c>
      <c r="Y61" s="79" t="s">
        <v>362</v>
      </c>
      <c r="Z61" s="79" t="s">
        <v>138</v>
      </c>
      <c r="AA61" s="80" t="s">
        <v>363</v>
      </c>
      <c r="AB61" s="81">
        <v>589780203.53999996</v>
      </c>
      <c r="AC61" s="81">
        <v>384871442.18000001</v>
      </c>
      <c r="AD61" s="81">
        <v>0</v>
      </c>
      <c r="AE61" s="81">
        <v>0</v>
      </c>
      <c r="AF61" s="81">
        <v>0</v>
      </c>
      <c r="AG61" s="81">
        <v>0</v>
      </c>
      <c r="AH61" s="81">
        <v>204908761.36000001</v>
      </c>
      <c r="AI61" s="81">
        <v>16791174.809999999</v>
      </c>
    </row>
    <row r="62" spans="1:58" s="38" customFormat="1" ht="25.5" x14ac:dyDescent="0.2">
      <c r="A62" s="33" t="s">
        <v>364</v>
      </c>
      <c r="B62" s="33" t="s">
        <v>365</v>
      </c>
      <c r="C62" s="33" t="s">
        <v>134</v>
      </c>
      <c r="D62" s="50" t="s">
        <v>133</v>
      </c>
      <c r="E62" s="35">
        <f>SUM(E63:E65)</f>
        <v>0</v>
      </c>
      <c r="F62" s="35">
        <f t="shared" ref="F62:U62" si="63">SUM(F63:F65)</f>
        <v>0</v>
      </c>
      <c r="G62" s="36" t="e">
        <f t="shared" si="23"/>
        <v>#DIV/0!</v>
      </c>
      <c r="H62" s="35">
        <f t="shared" si="63"/>
        <v>0</v>
      </c>
      <c r="I62" s="35">
        <f t="shared" si="63"/>
        <v>0</v>
      </c>
      <c r="J62" s="36" t="e">
        <f t="shared" si="24"/>
        <v>#DIV/0!</v>
      </c>
      <c r="K62" s="35">
        <f t="shared" si="63"/>
        <v>0</v>
      </c>
      <c r="L62" s="35">
        <f t="shared" si="63"/>
        <v>0</v>
      </c>
      <c r="M62" s="36" t="e">
        <f t="shared" si="25"/>
        <v>#DIV/0!</v>
      </c>
      <c r="N62" s="35">
        <f t="shared" ref="N62" si="64">SUM(N63:N65)</f>
        <v>0</v>
      </c>
      <c r="O62" s="35">
        <f t="shared" ref="O62" si="65">SUM(O63:O65)</f>
        <v>0</v>
      </c>
      <c r="P62" s="36" t="e">
        <f t="shared" si="49"/>
        <v>#DIV/0!</v>
      </c>
      <c r="Q62" s="35">
        <f t="shared" si="63"/>
        <v>0</v>
      </c>
      <c r="R62" s="35">
        <f t="shared" si="63"/>
        <v>0</v>
      </c>
      <c r="S62" s="36" t="e">
        <f t="shared" si="29"/>
        <v>#DIV/0!</v>
      </c>
      <c r="T62" s="35">
        <f t="shared" si="63"/>
        <v>0</v>
      </c>
      <c r="U62" s="35">
        <f t="shared" si="63"/>
        <v>0</v>
      </c>
      <c r="V62" s="36" t="e">
        <f t="shared" si="30"/>
        <v>#DIV/0!</v>
      </c>
      <c r="W62" s="37" t="s">
        <v>231</v>
      </c>
      <c r="X62" s="72" t="s">
        <v>364</v>
      </c>
      <c r="Y62" s="20" t="s">
        <v>365</v>
      </c>
      <c r="Z62" s="20" t="s">
        <v>134</v>
      </c>
      <c r="AA62" s="25" t="s">
        <v>133</v>
      </c>
      <c r="AB62" s="22">
        <v>21744816.09</v>
      </c>
      <c r="AC62" s="22">
        <v>1445520.5</v>
      </c>
      <c r="AD62" s="22">
        <v>0</v>
      </c>
      <c r="AE62" s="22">
        <v>0</v>
      </c>
      <c r="AF62" s="22">
        <v>0</v>
      </c>
      <c r="AG62" s="22">
        <v>0</v>
      </c>
      <c r="AH62" s="22">
        <v>20299295.59</v>
      </c>
      <c r="AI62" s="22">
        <v>4095142.68</v>
      </c>
    </row>
    <row r="63" spans="1:58" s="38" customFormat="1" ht="25.5" x14ac:dyDescent="0.2">
      <c r="A63" s="39" t="s">
        <v>366</v>
      </c>
      <c r="B63" s="39" t="s">
        <v>367</v>
      </c>
      <c r="C63" s="39" t="s">
        <v>134</v>
      </c>
      <c r="D63" s="45" t="s">
        <v>135</v>
      </c>
      <c r="E63" s="41">
        <f t="shared" ref="E63:E65" si="66">H63+K63+Q63+N63</f>
        <v>0</v>
      </c>
      <c r="F63" s="41">
        <f t="shared" ref="F63:F65" si="67">I63+L63+R63+O63</f>
        <v>0</v>
      </c>
      <c r="G63" s="36" t="e">
        <f t="shared" si="23"/>
        <v>#DIV/0!</v>
      </c>
      <c r="H63" s="42"/>
      <c r="I63" s="42"/>
      <c r="J63" s="36" t="e">
        <f t="shared" si="24"/>
        <v>#DIV/0!</v>
      </c>
      <c r="K63" s="42"/>
      <c r="L63" s="42"/>
      <c r="M63" s="36" t="e">
        <f t="shared" si="25"/>
        <v>#DIV/0!</v>
      </c>
      <c r="N63" s="42"/>
      <c r="O63" s="42"/>
      <c r="P63" s="36" t="e">
        <f t="shared" si="49"/>
        <v>#DIV/0!</v>
      </c>
      <c r="Q63" s="42"/>
      <c r="R63" s="42"/>
      <c r="S63" s="36" t="e">
        <f t="shared" si="29"/>
        <v>#DIV/0!</v>
      </c>
      <c r="T63" s="42"/>
      <c r="U63" s="42"/>
      <c r="V63" s="36" t="e">
        <f t="shared" si="30"/>
        <v>#DIV/0!</v>
      </c>
      <c r="W63" s="43" t="s">
        <v>231</v>
      </c>
      <c r="X63" s="71" t="s">
        <v>366</v>
      </c>
      <c r="Y63" s="17" t="s">
        <v>367</v>
      </c>
      <c r="Z63" s="17" t="s">
        <v>134</v>
      </c>
      <c r="AA63" s="68" t="s">
        <v>135</v>
      </c>
      <c r="AB63" s="19">
        <v>21722846.09</v>
      </c>
      <c r="AC63" s="19">
        <v>1445520.5</v>
      </c>
      <c r="AD63" s="19">
        <v>0</v>
      </c>
      <c r="AE63" s="19">
        <v>0</v>
      </c>
      <c r="AF63" s="19">
        <v>0</v>
      </c>
      <c r="AG63" s="19">
        <v>0</v>
      </c>
      <c r="AH63" s="19">
        <v>20277325.59</v>
      </c>
      <c r="AI63" s="19">
        <v>4095142.68</v>
      </c>
    </row>
    <row r="64" spans="1:58" s="51" customFormat="1" x14ac:dyDescent="0.2">
      <c r="A64" s="39" t="s">
        <v>368</v>
      </c>
      <c r="B64" s="39" t="s">
        <v>369</v>
      </c>
      <c r="C64" s="39" t="s">
        <v>134</v>
      </c>
      <c r="D64" s="45" t="s">
        <v>136</v>
      </c>
      <c r="E64" s="41">
        <f t="shared" si="66"/>
        <v>0</v>
      </c>
      <c r="F64" s="41">
        <f t="shared" si="67"/>
        <v>0</v>
      </c>
      <c r="G64" s="36" t="e">
        <f t="shared" si="23"/>
        <v>#DIV/0!</v>
      </c>
      <c r="H64" s="42"/>
      <c r="I64" s="42"/>
      <c r="J64" s="36" t="e">
        <f t="shared" si="24"/>
        <v>#DIV/0!</v>
      </c>
      <c r="K64" s="42"/>
      <c r="L64" s="42"/>
      <c r="M64" s="36" t="e">
        <f t="shared" si="25"/>
        <v>#DIV/0!</v>
      </c>
      <c r="N64" s="42"/>
      <c r="O64" s="42"/>
      <c r="P64" s="36" t="e">
        <f t="shared" si="49"/>
        <v>#DIV/0!</v>
      </c>
      <c r="Q64" s="42"/>
      <c r="R64" s="42"/>
      <c r="S64" s="36" t="e">
        <f t="shared" si="29"/>
        <v>#DIV/0!</v>
      </c>
      <c r="T64" s="42"/>
      <c r="U64" s="42"/>
      <c r="V64" s="36" t="e">
        <f t="shared" si="30"/>
        <v>#DIV/0!</v>
      </c>
      <c r="W64" s="43" t="s">
        <v>231</v>
      </c>
      <c r="X64" s="71" t="s">
        <v>368</v>
      </c>
      <c r="Y64" s="17" t="s">
        <v>369</v>
      </c>
      <c r="Z64" s="17" t="s">
        <v>134</v>
      </c>
      <c r="AA64" s="68" t="s">
        <v>136</v>
      </c>
      <c r="AB64" s="19">
        <v>21970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21970</v>
      </c>
      <c r="AI64" s="19">
        <v>0</v>
      </c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</row>
    <row r="65" spans="1:58" s="38" customFormat="1" ht="25.5" x14ac:dyDescent="0.2">
      <c r="A65" s="39" t="s">
        <v>370</v>
      </c>
      <c r="B65" s="39" t="s">
        <v>371</v>
      </c>
      <c r="C65" s="39" t="s">
        <v>134</v>
      </c>
      <c r="D65" s="45" t="s">
        <v>372</v>
      </c>
      <c r="E65" s="41">
        <f t="shared" si="66"/>
        <v>0</v>
      </c>
      <c r="F65" s="41">
        <f t="shared" si="67"/>
        <v>0</v>
      </c>
      <c r="G65" s="36" t="e">
        <f t="shared" si="23"/>
        <v>#DIV/0!</v>
      </c>
      <c r="H65" s="42"/>
      <c r="I65" s="42"/>
      <c r="J65" s="36" t="e">
        <f t="shared" si="24"/>
        <v>#DIV/0!</v>
      </c>
      <c r="K65" s="42"/>
      <c r="L65" s="42"/>
      <c r="M65" s="36" t="e">
        <f t="shared" si="25"/>
        <v>#DIV/0!</v>
      </c>
      <c r="N65" s="42"/>
      <c r="O65" s="42"/>
      <c r="P65" s="36" t="e">
        <f t="shared" si="49"/>
        <v>#DIV/0!</v>
      </c>
      <c r="Q65" s="42"/>
      <c r="R65" s="42"/>
      <c r="S65" s="36" t="e">
        <f t="shared" si="29"/>
        <v>#DIV/0!</v>
      </c>
      <c r="T65" s="42"/>
      <c r="U65" s="42"/>
      <c r="V65" s="36" t="e">
        <f t="shared" si="30"/>
        <v>#DIV/0!</v>
      </c>
      <c r="W65" s="43" t="s">
        <v>231</v>
      </c>
      <c r="X65" s="71" t="s">
        <v>370</v>
      </c>
      <c r="Y65" s="17" t="s">
        <v>371</v>
      </c>
      <c r="Z65" s="17" t="s">
        <v>134</v>
      </c>
      <c r="AA65" s="68" t="s">
        <v>372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</row>
    <row r="66" spans="1:58" s="38" customFormat="1" ht="51" x14ac:dyDescent="0.2">
      <c r="A66" s="33" t="s">
        <v>373</v>
      </c>
      <c r="B66" s="33" t="s">
        <v>374</v>
      </c>
      <c r="C66" s="33" t="s">
        <v>137</v>
      </c>
      <c r="D66" s="50" t="s">
        <v>375</v>
      </c>
      <c r="E66" s="41">
        <f>H66+K66+Q66+N66</f>
        <v>0</v>
      </c>
      <c r="F66" s="41">
        <f>I66+L66+R66+O66</f>
        <v>0</v>
      </c>
      <c r="G66" s="36" t="e">
        <f t="shared" si="23"/>
        <v>#DIV/0!</v>
      </c>
      <c r="H66" s="35"/>
      <c r="I66" s="35"/>
      <c r="J66" s="36" t="e">
        <f t="shared" si="24"/>
        <v>#DIV/0!</v>
      </c>
      <c r="K66" s="35"/>
      <c r="L66" s="35"/>
      <c r="M66" s="36" t="e">
        <f t="shared" si="25"/>
        <v>#DIV/0!</v>
      </c>
      <c r="N66" s="35"/>
      <c r="O66" s="35"/>
      <c r="P66" s="36" t="e">
        <f t="shared" si="49"/>
        <v>#DIV/0!</v>
      </c>
      <c r="Q66" s="35"/>
      <c r="R66" s="35"/>
      <c r="S66" s="36" t="e">
        <f t="shared" si="29"/>
        <v>#DIV/0!</v>
      </c>
      <c r="T66" s="35"/>
      <c r="U66" s="35"/>
      <c r="V66" s="36" t="e">
        <f t="shared" si="30"/>
        <v>#DIV/0!</v>
      </c>
      <c r="W66" s="37" t="s">
        <v>231</v>
      </c>
      <c r="X66" s="71" t="s">
        <v>373</v>
      </c>
      <c r="Y66" s="17" t="s">
        <v>374</v>
      </c>
      <c r="Z66" s="17" t="s">
        <v>137</v>
      </c>
      <c r="AA66" s="24" t="s">
        <v>375</v>
      </c>
      <c r="AB66" s="19">
        <v>2628545.09</v>
      </c>
      <c r="AC66" s="19">
        <v>1797300</v>
      </c>
      <c r="AD66" s="19">
        <v>0</v>
      </c>
      <c r="AE66" s="19">
        <v>0</v>
      </c>
      <c r="AF66" s="19">
        <v>0</v>
      </c>
      <c r="AG66" s="19">
        <v>0</v>
      </c>
      <c r="AH66" s="19">
        <v>831245.09</v>
      </c>
      <c r="AI66" s="19">
        <v>0</v>
      </c>
    </row>
    <row r="67" spans="1:58" s="38" customFormat="1" ht="38.25" x14ac:dyDescent="0.2">
      <c r="A67" s="33" t="s">
        <v>376</v>
      </c>
      <c r="B67" s="33" t="s">
        <v>377</v>
      </c>
      <c r="C67" s="33" t="s">
        <v>105</v>
      </c>
      <c r="D67" s="50" t="s">
        <v>378</v>
      </c>
      <c r="E67" s="35">
        <f>SUM(E68:E70)</f>
        <v>0</v>
      </c>
      <c r="F67" s="35">
        <f t="shared" ref="F67:U67" si="68">SUM(F68:F69)</f>
        <v>0</v>
      </c>
      <c r="G67" s="36" t="e">
        <f t="shared" si="23"/>
        <v>#DIV/0!</v>
      </c>
      <c r="H67" s="35">
        <f t="shared" si="68"/>
        <v>0</v>
      </c>
      <c r="I67" s="35">
        <f t="shared" si="68"/>
        <v>0</v>
      </c>
      <c r="J67" s="36" t="e">
        <f t="shared" si="24"/>
        <v>#DIV/0!</v>
      </c>
      <c r="K67" s="35">
        <f t="shared" si="68"/>
        <v>0</v>
      </c>
      <c r="L67" s="35">
        <f t="shared" si="68"/>
        <v>0</v>
      </c>
      <c r="M67" s="36" t="e">
        <f t="shared" si="25"/>
        <v>#DIV/0!</v>
      </c>
      <c r="N67" s="35">
        <f t="shared" ref="N67" si="69">SUM(N68:N69)</f>
        <v>0</v>
      </c>
      <c r="O67" s="35">
        <f t="shared" ref="O67" si="70">SUM(O68:O69)</f>
        <v>0</v>
      </c>
      <c r="P67" s="36" t="e">
        <f t="shared" si="49"/>
        <v>#DIV/0!</v>
      </c>
      <c r="Q67" s="35">
        <f t="shared" si="68"/>
        <v>0</v>
      </c>
      <c r="R67" s="35">
        <f t="shared" si="68"/>
        <v>0</v>
      </c>
      <c r="S67" s="36" t="e">
        <f t="shared" si="29"/>
        <v>#DIV/0!</v>
      </c>
      <c r="T67" s="35">
        <f t="shared" si="68"/>
        <v>0</v>
      </c>
      <c r="U67" s="35">
        <f t="shared" si="68"/>
        <v>0</v>
      </c>
      <c r="V67" s="36" t="e">
        <f t="shared" si="30"/>
        <v>#DIV/0!</v>
      </c>
      <c r="W67" s="37" t="s">
        <v>231</v>
      </c>
      <c r="X67" s="72" t="s">
        <v>376</v>
      </c>
      <c r="Y67" s="20" t="s">
        <v>377</v>
      </c>
      <c r="Z67" s="20" t="s">
        <v>105</v>
      </c>
      <c r="AA67" s="25" t="s">
        <v>378</v>
      </c>
      <c r="AB67" s="22">
        <v>21264000</v>
      </c>
      <c r="AC67" s="22">
        <v>21264000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</row>
    <row r="68" spans="1:58" s="38" customFormat="1" ht="25.5" x14ac:dyDescent="0.2">
      <c r="A68" s="39" t="s">
        <v>379</v>
      </c>
      <c r="B68" s="39" t="s">
        <v>380</v>
      </c>
      <c r="C68" s="39" t="s">
        <v>139</v>
      </c>
      <c r="D68" s="45" t="s">
        <v>381</v>
      </c>
      <c r="E68" s="41">
        <f t="shared" ref="E68:E70" si="71">H68+K68+Q68+N68</f>
        <v>0</v>
      </c>
      <c r="F68" s="41">
        <f t="shared" ref="F68:F70" si="72">I68+L68+R68+O68</f>
        <v>0</v>
      </c>
      <c r="G68" s="36" t="e">
        <f t="shared" si="23"/>
        <v>#DIV/0!</v>
      </c>
      <c r="H68" s="42"/>
      <c r="I68" s="42"/>
      <c r="J68" s="36" t="e">
        <f t="shared" si="24"/>
        <v>#DIV/0!</v>
      </c>
      <c r="K68" s="42"/>
      <c r="L68" s="42"/>
      <c r="M68" s="36" t="e">
        <f t="shared" si="25"/>
        <v>#DIV/0!</v>
      </c>
      <c r="N68" s="42"/>
      <c r="O68" s="42"/>
      <c r="P68" s="36" t="e">
        <f t="shared" si="49"/>
        <v>#DIV/0!</v>
      </c>
      <c r="Q68" s="42"/>
      <c r="R68" s="42"/>
      <c r="S68" s="36" t="e">
        <f t="shared" si="29"/>
        <v>#DIV/0!</v>
      </c>
      <c r="T68" s="42"/>
      <c r="U68" s="42"/>
      <c r="V68" s="36" t="e">
        <f t="shared" si="30"/>
        <v>#DIV/0!</v>
      </c>
      <c r="W68" s="43" t="s">
        <v>231</v>
      </c>
      <c r="X68" s="71" t="s">
        <v>379</v>
      </c>
      <c r="Y68" s="17" t="s">
        <v>380</v>
      </c>
      <c r="Z68" s="17" t="s">
        <v>139</v>
      </c>
      <c r="AA68" s="68" t="s">
        <v>381</v>
      </c>
      <c r="AB68" s="19">
        <v>21264000</v>
      </c>
      <c r="AC68" s="19">
        <v>21264000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</row>
    <row r="69" spans="1:58" s="38" customFormat="1" ht="38.25" x14ac:dyDescent="0.2">
      <c r="A69" s="39" t="s">
        <v>382</v>
      </c>
      <c r="B69" s="39" t="s">
        <v>383</v>
      </c>
      <c r="C69" s="39" t="s">
        <v>105</v>
      </c>
      <c r="D69" s="45" t="s">
        <v>384</v>
      </c>
      <c r="E69" s="41">
        <f t="shared" si="71"/>
        <v>0</v>
      </c>
      <c r="F69" s="41">
        <f t="shared" si="72"/>
        <v>0</v>
      </c>
      <c r="G69" s="36" t="e">
        <f t="shared" si="23"/>
        <v>#DIV/0!</v>
      </c>
      <c r="H69" s="42"/>
      <c r="I69" s="42"/>
      <c r="J69" s="36" t="e">
        <f t="shared" si="24"/>
        <v>#DIV/0!</v>
      </c>
      <c r="K69" s="42"/>
      <c r="L69" s="42"/>
      <c r="M69" s="36" t="e">
        <f t="shared" si="25"/>
        <v>#DIV/0!</v>
      </c>
      <c r="N69" s="42"/>
      <c r="O69" s="42"/>
      <c r="P69" s="36" t="e">
        <f t="shared" si="49"/>
        <v>#DIV/0!</v>
      </c>
      <c r="Q69" s="42"/>
      <c r="R69" s="42"/>
      <c r="S69" s="36" t="e">
        <f t="shared" si="29"/>
        <v>#DIV/0!</v>
      </c>
      <c r="T69" s="42"/>
      <c r="U69" s="42"/>
      <c r="V69" s="36" t="e">
        <f t="shared" si="30"/>
        <v>#DIV/0!</v>
      </c>
      <c r="W69" s="43" t="s">
        <v>231</v>
      </c>
      <c r="X69" s="71" t="s">
        <v>382</v>
      </c>
      <c r="Y69" s="17" t="s">
        <v>383</v>
      </c>
      <c r="Z69" s="17" t="s">
        <v>105</v>
      </c>
      <c r="AA69" s="68" t="s">
        <v>384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</row>
    <row r="70" spans="1:58" s="38" customFormat="1" x14ac:dyDescent="0.2">
      <c r="A70" s="39" t="s">
        <v>385</v>
      </c>
      <c r="B70" s="39" t="s">
        <v>386</v>
      </c>
      <c r="C70" s="39" t="s">
        <v>130</v>
      </c>
      <c r="D70" s="47" t="s">
        <v>387</v>
      </c>
      <c r="E70" s="41">
        <f t="shared" si="71"/>
        <v>0</v>
      </c>
      <c r="F70" s="41">
        <f t="shared" si="72"/>
        <v>0</v>
      </c>
      <c r="G70" s="36" t="e">
        <f t="shared" si="23"/>
        <v>#DIV/0!</v>
      </c>
      <c r="H70" s="42"/>
      <c r="I70" s="42"/>
      <c r="J70" s="36" t="e">
        <f t="shared" si="24"/>
        <v>#DIV/0!</v>
      </c>
      <c r="K70" s="42"/>
      <c r="L70" s="42"/>
      <c r="M70" s="36" t="e">
        <f t="shared" si="25"/>
        <v>#DIV/0!</v>
      </c>
      <c r="N70" s="42"/>
      <c r="O70" s="42"/>
      <c r="P70" s="36" t="e">
        <f t="shared" si="49"/>
        <v>#DIV/0!</v>
      </c>
      <c r="Q70" s="42"/>
      <c r="R70" s="42"/>
      <c r="S70" s="36" t="e">
        <f t="shared" si="29"/>
        <v>#DIV/0!</v>
      </c>
      <c r="T70" s="42"/>
      <c r="U70" s="42"/>
      <c r="V70" s="36" t="e">
        <f t="shared" si="30"/>
        <v>#DIV/0!</v>
      </c>
      <c r="W70" s="43" t="s">
        <v>231</v>
      </c>
      <c r="X70" s="71" t="s">
        <v>385</v>
      </c>
      <c r="Y70" s="17" t="s">
        <v>386</v>
      </c>
      <c r="Z70" s="17" t="s">
        <v>130</v>
      </c>
      <c r="AA70" s="24" t="s">
        <v>387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</row>
    <row r="71" spans="1:58" s="38" customFormat="1" x14ac:dyDescent="0.2">
      <c r="A71" s="33" t="s">
        <v>388</v>
      </c>
      <c r="B71" s="33" t="s">
        <v>389</v>
      </c>
      <c r="C71" s="33" t="s">
        <v>140</v>
      </c>
      <c r="D71" s="49" t="s">
        <v>390</v>
      </c>
      <c r="E71" s="35">
        <f>E72+E75+E76+E77+E78</f>
        <v>3265000</v>
      </c>
      <c r="F71" s="35">
        <f t="shared" ref="F71:U71" si="73">F72+F75+F76+F77+F78</f>
        <v>3265000</v>
      </c>
      <c r="G71" s="36">
        <f t="shared" si="23"/>
        <v>0</v>
      </c>
      <c r="H71" s="35">
        <f t="shared" si="73"/>
        <v>0</v>
      </c>
      <c r="I71" s="35">
        <f t="shared" si="73"/>
        <v>0</v>
      </c>
      <c r="J71" s="36" t="e">
        <f t="shared" si="24"/>
        <v>#DIV/0!</v>
      </c>
      <c r="K71" s="35">
        <f t="shared" si="73"/>
        <v>3265000</v>
      </c>
      <c r="L71" s="35">
        <f t="shared" si="73"/>
        <v>3265000</v>
      </c>
      <c r="M71" s="36">
        <f t="shared" si="25"/>
        <v>0</v>
      </c>
      <c r="N71" s="35">
        <f t="shared" ref="N71" si="74">N72+N75+N76+N77+N78</f>
        <v>0</v>
      </c>
      <c r="O71" s="35">
        <f t="shared" ref="O71" si="75">O72+O75+O76+O77+O78</f>
        <v>0</v>
      </c>
      <c r="P71" s="36" t="e">
        <f t="shared" si="49"/>
        <v>#DIV/0!</v>
      </c>
      <c r="Q71" s="35">
        <f t="shared" si="73"/>
        <v>0</v>
      </c>
      <c r="R71" s="35">
        <f t="shared" si="73"/>
        <v>0</v>
      </c>
      <c r="S71" s="36" t="e">
        <f t="shared" si="29"/>
        <v>#DIV/0!</v>
      </c>
      <c r="T71" s="35">
        <f t="shared" si="73"/>
        <v>0</v>
      </c>
      <c r="U71" s="35">
        <f t="shared" si="73"/>
        <v>0</v>
      </c>
      <c r="V71" s="36" t="e">
        <f t="shared" si="30"/>
        <v>#DIV/0!</v>
      </c>
      <c r="W71" s="37" t="s">
        <v>231</v>
      </c>
      <c r="X71" s="72" t="s">
        <v>388</v>
      </c>
      <c r="Y71" s="20" t="s">
        <v>389</v>
      </c>
      <c r="Z71" s="20" t="s">
        <v>140</v>
      </c>
      <c r="AA71" s="23" t="s">
        <v>390</v>
      </c>
      <c r="AB71" s="22">
        <v>609460989.89999998</v>
      </c>
      <c r="AC71" s="22">
        <v>0</v>
      </c>
      <c r="AD71" s="22">
        <v>0</v>
      </c>
      <c r="AE71" s="22">
        <v>607180789.89999998</v>
      </c>
      <c r="AF71" s="22">
        <v>0</v>
      </c>
      <c r="AG71" s="22">
        <v>0</v>
      </c>
      <c r="AH71" s="22">
        <v>2280200</v>
      </c>
      <c r="AI71" s="22">
        <v>0</v>
      </c>
    </row>
    <row r="72" spans="1:58" s="38" customFormat="1" ht="25.5" x14ac:dyDescent="0.2">
      <c r="A72" s="33" t="s">
        <v>391</v>
      </c>
      <c r="B72" s="33" t="s">
        <v>392</v>
      </c>
      <c r="C72" s="33" t="s">
        <v>141</v>
      </c>
      <c r="D72" s="50" t="s">
        <v>393</v>
      </c>
      <c r="E72" s="35">
        <f>SUM(E73:E74)</f>
        <v>0</v>
      </c>
      <c r="F72" s="35">
        <f t="shared" ref="F72:U72" si="76">SUM(F73:F74)</f>
        <v>0</v>
      </c>
      <c r="G72" s="36" t="e">
        <f t="shared" si="23"/>
        <v>#DIV/0!</v>
      </c>
      <c r="H72" s="35">
        <f t="shared" si="76"/>
        <v>0</v>
      </c>
      <c r="I72" s="35">
        <f t="shared" si="76"/>
        <v>0</v>
      </c>
      <c r="J72" s="36" t="e">
        <f t="shared" si="24"/>
        <v>#DIV/0!</v>
      </c>
      <c r="K72" s="35">
        <f t="shared" si="76"/>
        <v>0</v>
      </c>
      <c r="L72" s="35">
        <f t="shared" si="76"/>
        <v>0</v>
      </c>
      <c r="M72" s="36" t="e">
        <f t="shared" si="25"/>
        <v>#DIV/0!</v>
      </c>
      <c r="N72" s="35">
        <f t="shared" ref="N72" si="77">SUM(N73:N74)</f>
        <v>0</v>
      </c>
      <c r="O72" s="35">
        <f t="shared" ref="O72" si="78">SUM(O73:O74)</f>
        <v>0</v>
      </c>
      <c r="P72" s="36" t="e">
        <f t="shared" si="49"/>
        <v>#DIV/0!</v>
      </c>
      <c r="Q72" s="35">
        <f t="shared" si="76"/>
        <v>0</v>
      </c>
      <c r="R72" s="35">
        <f t="shared" si="76"/>
        <v>0</v>
      </c>
      <c r="S72" s="36" t="e">
        <f t="shared" si="29"/>
        <v>#DIV/0!</v>
      </c>
      <c r="T72" s="35">
        <f t="shared" si="76"/>
        <v>0</v>
      </c>
      <c r="U72" s="35">
        <f t="shared" si="76"/>
        <v>0</v>
      </c>
      <c r="V72" s="36" t="e">
        <f t="shared" si="30"/>
        <v>#DIV/0!</v>
      </c>
      <c r="W72" s="37" t="s">
        <v>231</v>
      </c>
      <c r="X72" s="72" t="s">
        <v>391</v>
      </c>
      <c r="Y72" s="20" t="s">
        <v>392</v>
      </c>
      <c r="Z72" s="20" t="s">
        <v>141</v>
      </c>
      <c r="AA72" s="25" t="s">
        <v>393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</row>
    <row r="73" spans="1:58" s="38" customFormat="1" ht="38.25" x14ac:dyDescent="0.2">
      <c r="A73" s="39" t="s">
        <v>394</v>
      </c>
      <c r="B73" s="39" t="s">
        <v>395</v>
      </c>
      <c r="C73" s="39" t="s">
        <v>142</v>
      </c>
      <c r="D73" s="45" t="s">
        <v>396</v>
      </c>
      <c r="E73" s="41">
        <f t="shared" ref="E73:E78" si="79">H73+K73+Q73+N73</f>
        <v>0</v>
      </c>
      <c r="F73" s="41">
        <f t="shared" ref="F73:F78" si="80">I73+L73+R73+O73</f>
        <v>0</v>
      </c>
      <c r="G73" s="36" t="e">
        <f t="shared" si="23"/>
        <v>#DIV/0!</v>
      </c>
      <c r="H73" s="42"/>
      <c r="I73" s="42"/>
      <c r="J73" s="36" t="e">
        <f t="shared" si="24"/>
        <v>#DIV/0!</v>
      </c>
      <c r="K73" s="42"/>
      <c r="L73" s="42"/>
      <c r="M73" s="36" t="e">
        <f t="shared" si="25"/>
        <v>#DIV/0!</v>
      </c>
      <c r="N73" s="42"/>
      <c r="O73" s="42"/>
      <c r="P73" s="36" t="e">
        <f t="shared" si="49"/>
        <v>#DIV/0!</v>
      </c>
      <c r="Q73" s="42"/>
      <c r="R73" s="42"/>
      <c r="S73" s="36" t="e">
        <f t="shared" si="29"/>
        <v>#DIV/0!</v>
      </c>
      <c r="T73" s="42"/>
      <c r="U73" s="42"/>
      <c r="V73" s="36" t="e">
        <f t="shared" si="30"/>
        <v>#DIV/0!</v>
      </c>
      <c r="W73" s="43" t="s">
        <v>231</v>
      </c>
      <c r="X73" s="71" t="s">
        <v>394</v>
      </c>
      <c r="Y73" s="17" t="s">
        <v>395</v>
      </c>
      <c r="Z73" s="17" t="s">
        <v>142</v>
      </c>
      <c r="AA73" s="68" t="s">
        <v>396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</row>
    <row r="74" spans="1:58" s="38" customFormat="1" ht="25.5" x14ac:dyDescent="0.2">
      <c r="A74" s="39" t="s">
        <v>397</v>
      </c>
      <c r="B74" s="39" t="s">
        <v>398</v>
      </c>
      <c r="C74" s="39" t="s">
        <v>141</v>
      </c>
      <c r="D74" s="45" t="s">
        <v>399</v>
      </c>
      <c r="E74" s="41">
        <f t="shared" si="79"/>
        <v>0</v>
      </c>
      <c r="F74" s="41">
        <f t="shared" si="80"/>
        <v>0</v>
      </c>
      <c r="G74" s="36" t="e">
        <f t="shared" si="23"/>
        <v>#DIV/0!</v>
      </c>
      <c r="H74" s="42"/>
      <c r="I74" s="42"/>
      <c r="J74" s="36" t="e">
        <f t="shared" si="24"/>
        <v>#DIV/0!</v>
      </c>
      <c r="K74" s="42"/>
      <c r="L74" s="42"/>
      <c r="M74" s="36" t="e">
        <f t="shared" si="25"/>
        <v>#DIV/0!</v>
      </c>
      <c r="N74" s="42"/>
      <c r="O74" s="42"/>
      <c r="P74" s="36" t="e">
        <f t="shared" si="49"/>
        <v>#DIV/0!</v>
      </c>
      <c r="Q74" s="42"/>
      <c r="R74" s="42"/>
      <c r="S74" s="36" t="e">
        <f t="shared" si="29"/>
        <v>#DIV/0!</v>
      </c>
      <c r="T74" s="42"/>
      <c r="U74" s="42"/>
      <c r="V74" s="36" t="e">
        <f t="shared" si="30"/>
        <v>#DIV/0!</v>
      </c>
      <c r="W74" s="43" t="s">
        <v>231</v>
      </c>
      <c r="X74" s="71" t="s">
        <v>397</v>
      </c>
      <c r="Y74" s="17" t="s">
        <v>398</v>
      </c>
      <c r="Z74" s="17" t="s">
        <v>141</v>
      </c>
      <c r="AA74" s="68" t="s">
        <v>399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</row>
    <row r="75" spans="1:58" s="38" customFormat="1" x14ac:dyDescent="0.2">
      <c r="A75" s="39" t="s">
        <v>400</v>
      </c>
      <c r="B75" s="39" t="s">
        <v>401</v>
      </c>
      <c r="C75" s="39" t="s">
        <v>144</v>
      </c>
      <c r="D75" s="47" t="s">
        <v>143</v>
      </c>
      <c r="E75" s="41">
        <f t="shared" si="79"/>
        <v>3265000</v>
      </c>
      <c r="F75" s="41">
        <f t="shared" si="80"/>
        <v>3265000</v>
      </c>
      <c r="G75" s="36">
        <f t="shared" si="23"/>
        <v>0</v>
      </c>
      <c r="H75" s="42"/>
      <c r="I75" s="42"/>
      <c r="J75" s="36" t="e">
        <f t="shared" si="24"/>
        <v>#DIV/0!</v>
      </c>
      <c r="K75" s="42">
        <v>3265000</v>
      </c>
      <c r="L75" s="42">
        <v>3265000</v>
      </c>
      <c r="M75" s="36">
        <f t="shared" si="25"/>
        <v>0</v>
      </c>
      <c r="N75" s="42"/>
      <c r="O75" s="42"/>
      <c r="P75" s="36" t="e">
        <f t="shared" si="49"/>
        <v>#DIV/0!</v>
      </c>
      <c r="Q75" s="42"/>
      <c r="R75" s="42"/>
      <c r="S75" s="36" t="e">
        <f t="shared" si="29"/>
        <v>#DIV/0!</v>
      </c>
      <c r="T75" s="42"/>
      <c r="U75" s="42"/>
      <c r="V75" s="36" t="e">
        <f t="shared" si="30"/>
        <v>#DIV/0!</v>
      </c>
      <c r="W75" s="43" t="s">
        <v>231</v>
      </c>
      <c r="X75" s="71" t="s">
        <v>400</v>
      </c>
      <c r="Y75" s="17" t="s">
        <v>401</v>
      </c>
      <c r="Z75" s="17" t="s">
        <v>144</v>
      </c>
      <c r="AA75" s="24" t="s">
        <v>143</v>
      </c>
      <c r="AB75" s="19">
        <v>609460989.89999998</v>
      </c>
      <c r="AC75" s="19">
        <v>0</v>
      </c>
      <c r="AD75" s="19">
        <v>0</v>
      </c>
      <c r="AE75" s="19">
        <v>607180789.89999998</v>
      </c>
      <c r="AF75" s="19">
        <v>0</v>
      </c>
      <c r="AG75" s="19">
        <v>0</v>
      </c>
      <c r="AH75" s="19">
        <v>2280200</v>
      </c>
      <c r="AI75" s="19">
        <v>0</v>
      </c>
    </row>
    <row r="76" spans="1:58" s="38" customFormat="1" x14ac:dyDescent="0.2">
      <c r="A76" s="39" t="s">
        <v>402</v>
      </c>
      <c r="B76" s="39" t="s">
        <v>403</v>
      </c>
      <c r="C76" s="39" t="s">
        <v>146</v>
      </c>
      <c r="D76" s="47" t="s">
        <v>145</v>
      </c>
      <c r="E76" s="41">
        <f t="shared" si="79"/>
        <v>0</v>
      </c>
      <c r="F76" s="41">
        <f t="shared" si="80"/>
        <v>0</v>
      </c>
      <c r="G76" s="36" t="e">
        <f t="shared" si="23"/>
        <v>#DIV/0!</v>
      </c>
      <c r="H76" s="42"/>
      <c r="I76" s="42"/>
      <c r="J76" s="36" t="e">
        <f t="shared" si="24"/>
        <v>#DIV/0!</v>
      </c>
      <c r="K76" s="42"/>
      <c r="L76" s="42"/>
      <c r="M76" s="36" t="e">
        <f t="shared" si="25"/>
        <v>#DIV/0!</v>
      </c>
      <c r="N76" s="42"/>
      <c r="O76" s="42"/>
      <c r="P76" s="36" t="e">
        <f t="shared" si="49"/>
        <v>#DIV/0!</v>
      </c>
      <c r="Q76" s="42"/>
      <c r="R76" s="42"/>
      <c r="S76" s="36" t="e">
        <f t="shared" si="29"/>
        <v>#DIV/0!</v>
      </c>
      <c r="T76" s="42"/>
      <c r="U76" s="42"/>
      <c r="V76" s="36" t="e">
        <f t="shared" si="30"/>
        <v>#DIV/0!</v>
      </c>
      <c r="W76" s="43" t="s">
        <v>231</v>
      </c>
      <c r="X76" s="71" t="s">
        <v>402</v>
      </c>
      <c r="Y76" s="17" t="s">
        <v>403</v>
      </c>
      <c r="Z76" s="17" t="s">
        <v>146</v>
      </c>
      <c r="AA76" s="24" t="s">
        <v>145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</row>
    <row r="77" spans="1:58" s="38" customFormat="1" x14ac:dyDescent="0.2">
      <c r="A77" s="39" t="s">
        <v>404</v>
      </c>
      <c r="B77" s="39" t="s">
        <v>405</v>
      </c>
      <c r="C77" s="39" t="s">
        <v>148</v>
      </c>
      <c r="D77" s="47" t="s">
        <v>147</v>
      </c>
      <c r="E77" s="41">
        <f t="shared" si="79"/>
        <v>0</v>
      </c>
      <c r="F77" s="41">
        <f t="shared" si="80"/>
        <v>0</v>
      </c>
      <c r="G77" s="36" t="e">
        <f t="shared" si="23"/>
        <v>#DIV/0!</v>
      </c>
      <c r="H77" s="42"/>
      <c r="I77" s="42"/>
      <c r="J77" s="36" t="e">
        <f t="shared" si="24"/>
        <v>#DIV/0!</v>
      </c>
      <c r="K77" s="42"/>
      <c r="L77" s="42"/>
      <c r="M77" s="36" t="e">
        <f t="shared" si="25"/>
        <v>#DIV/0!</v>
      </c>
      <c r="N77" s="42"/>
      <c r="O77" s="42"/>
      <c r="P77" s="36" t="e">
        <f t="shared" si="49"/>
        <v>#DIV/0!</v>
      </c>
      <c r="Q77" s="42"/>
      <c r="R77" s="42"/>
      <c r="S77" s="36" t="e">
        <f t="shared" si="29"/>
        <v>#DIV/0!</v>
      </c>
      <c r="T77" s="42"/>
      <c r="U77" s="42"/>
      <c r="V77" s="36" t="e">
        <f t="shared" si="30"/>
        <v>#DIV/0!</v>
      </c>
      <c r="W77" s="43" t="s">
        <v>231</v>
      </c>
      <c r="X77" s="71" t="s">
        <v>404</v>
      </c>
      <c r="Y77" s="17" t="s">
        <v>405</v>
      </c>
      <c r="Z77" s="17" t="s">
        <v>148</v>
      </c>
      <c r="AA77" s="24" t="s">
        <v>147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</row>
    <row r="78" spans="1:58" s="38" customFormat="1" ht="25.5" x14ac:dyDescent="0.2">
      <c r="A78" s="39" t="s">
        <v>406</v>
      </c>
      <c r="B78" s="39" t="s">
        <v>407</v>
      </c>
      <c r="C78" s="39" t="s">
        <v>140</v>
      </c>
      <c r="D78" s="47" t="s">
        <v>408</v>
      </c>
      <c r="E78" s="41">
        <f t="shared" si="79"/>
        <v>0</v>
      </c>
      <c r="F78" s="41">
        <f t="shared" si="80"/>
        <v>0</v>
      </c>
      <c r="G78" s="36" t="e">
        <f t="shared" si="23"/>
        <v>#DIV/0!</v>
      </c>
      <c r="H78" s="42"/>
      <c r="I78" s="42"/>
      <c r="J78" s="36" t="e">
        <f t="shared" si="24"/>
        <v>#DIV/0!</v>
      </c>
      <c r="K78" s="42"/>
      <c r="L78" s="42"/>
      <c r="M78" s="36" t="e">
        <f t="shared" si="25"/>
        <v>#DIV/0!</v>
      </c>
      <c r="N78" s="42"/>
      <c r="O78" s="42"/>
      <c r="P78" s="36" t="e">
        <f t="shared" si="49"/>
        <v>#DIV/0!</v>
      </c>
      <c r="Q78" s="42"/>
      <c r="R78" s="42"/>
      <c r="S78" s="36" t="e">
        <f t="shared" si="29"/>
        <v>#DIV/0!</v>
      </c>
      <c r="T78" s="42"/>
      <c r="U78" s="42"/>
      <c r="V78" s="36" t="e">
        <f t="shared" si="30"/>
        <v>#DIV/0!</v>
      </c>
      <c r="W78" s="43" t="s">
        <v>231</v>
      </c>
      <c r="X78" s="71" t="s">
        <v>406</v>
      </c>
      <c r="Y78" s="17" t="s">
        <v>407</v>
      </c>
      <c r="Z78" s="17" t="s">
        <v>140</v>
      </c>
      <c r="AA78" s="24" t="s">
        <v>408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</row>
    <row r="79" spans="1:58" s="38" customFormat="1" x14ac:dyDescent="0.2">
      <c r="A79" s="33" t="s">
        <v>409</v>
      </c>
      <c r="B79" s="33" t="s">
        <v>410</v>
      </c>
      <c r="C79" s="33" t="s">
        <v>153</v>
      </c>
      <c r="D79" s="49" t="s">
        <v>411</v>
      </c>
      <c r="E79" s="35">
        <f>SUM(E80:E83)</f>
        <v>24959.54</v>
      </c>
      <c r="F79" s="35">
        <f t="shared" ref="F79:U79" si="81">SUM(F80:F83)</f>
        <v>24959.54</v>
      </c>
      <c r="G79" s="36">
        <f t="shared" si="23"/>
        <v>0</v>
      </c>
      <c r="H79" s="35">
        <f t="shared" si="81"/>
        <v>0</v>
      </c>
      <c r="I79" s="35">
        <f t="shared" si="81"/>
        <v>0</v>
      </c>
      <c r="J79" s="36" t="e">
        <f t="shared" si="24"/>
        <v>#DIV/0!</v>
      </c>
      <c r="K79" s="35">
        <f t="shared" si="81"/>
        <v>0</v>
      </c>
      <c r="L79" s="35">
        <f t="shared" si="81"/>
        <v>0</v>
      </c>
      <c r="M79" s="36" t="e">
        <f t="shared" si="25"/>
        <v>#DIV/0!</v>
      </c>
      <c r="N79" s="35">
        <f t="shared" ref="N79" si="82">SUM(N80:N83)</f>
        <v>0</v>
      </c>
      <c r="O79" s="35">
        <f t="shared" ref="O79" si="83">SUM(O80:O83)</f>
        <v>0</v>
      </c>
      <c r="P79" s="36" t="e">
        <f t="shared" si="49"/>
        <v>#DIV/0!</v>
      </c>
      <c r="Q79" s="35">
        <f t="shared" si="81"/>
        <v>24959.54</v>
      </c>
      <c r="R79" s="35">
        <f t="shared" si="81"/>
        <v>24959.54</v>
      </c>
      <c r="S79" s="36">
        <f t="shared" si="29"/>
        <v>0</v>
      </c>
      <c r="T79" s="35">
        <f t="shared" si="81"/>
        <v>0</v>
      </c>
      <c r="U79" s="35">
        <f t="shared" si="81"/>
        <v>0</v>
      </c>
      <c r="V79" s="36" t="e">
        <f t="shared" si="30"/>
        <v>#DIV/0!</v>
      </c>
      <c r="W79" s="37" t="s">
        <v>231</v>
      </c>
      <c r="X79" s="72" t="s">
        <v>409</v>
      </c>
      <c r="Y79" s="20" t="s">
        <v>410</v>
      </c>
      <c r="Z79" s="20" t="s">
        <v>153</v>
      </c>
      <c r="AA79" s="23" t="s">
        <v>411</v>
      </c>
      <c r="AB79" s="22">
        <v>161160440.66</v>
      </c>
      <c r="AC79" s="22">
        <v>100001105</v>
      </c>
      <c r="AD79" s="22">
        <v>0</v>
      </c>
      <c r="AE79" s="22">
        <v>0</v>
      </c>
      <c r="AF79" s="22">
        <v>0</v>
      </c>
      <c r="AG79" s="22">
        <v>0</v>
      </c>
      <c r="AH79" s="22">
        <v>61159335.659999996</v>
      </c>
      <c r="AI79" s="22">
        <v>0</v>
      </c>
    </row>
    <row r="80" spans="1:58" s="38" customFormat="1" x14ac:dyDescent="0.2">
      <c r="A80" s="39" t="s">
        <v>412</v>
      </c>
      <c r="B80" s="39" t="s">
        <v>413</v>
      </c>
      <c r="C80" s="39" t="s">
        <v>154</v>
      </c>
      <c r="D80" s="47" t="s">
        <v>414</v>
      </c>
      <c r="E80" s="41">
        <f t="shared" ref="E80:E83" si="84">H80+K80+Q80+N80</f>
        <v>7963</v>
      </c>
      <c r="F80" s="41">
        <f t="shared" ref="F80:F83" si="85">I80+L80+R80+O80</f>
        <v>7963</v>
      </c>
      <c r="G80" s="36">
        <f t="shared" si="23"/>
        <v>0</v>
      </c>
      <c r="H80" s="42"/>
      <c r="I80" s="42"/>
      <c r="J80" s="36" t="e">
        <f t="shared" si="24"/>
        <v>#DIV/0!</v>
      </c>
      <c r="K80" s="42"/>
      <c r="L80" s="42"/>
      <c r="M80" s="36" t="e">
        <f t="shared" si="25"/>
        <v>#DIV/0!</v>
      </c>
      <c r="N80" s="42"/>
      <c r="O80" s="42"/>
      <c r="P80" s="36" t="e">
        <f t="shared" si="49"/>
        <v>#DIV/0!</v>
      </c>
      <c r="Q80" s="42">
        <v>7963</v>
      </c>
      <c r="R80" s="42">
        <v>7963</v>
      </c>
      <c r="S80" s="36">
        <f t="shared" si="29"/>
        <v>0</v>
      </c>
      <c r="T80" s="42"/>
      <c r="U80" s="42"/>
      <c r="V80" s="36" t="e">
        <f t="shared" si="30"/>
        <v>#DIV/0!</v>
      </c>
      <c r="W80" s="43" t="s">
        <v>231</v>
      </c>
      <c r="X80" s="71" t="s">
        <v>412</v>
      </c>
      <c r="Y80" s="17" t="s">
        <v>413</v>
      </c>
      <c r="Z80" s="17" t="s">
        <v>154</v>
      </c>
      <c r="AA80" s="24" t="s">
        <v>414</v>
      </c>
      <c r="AB80" s="19">
        <v>119679248.05</v>
      </c>
      <c r="AC80" s="19">
        <v>100001081</v>
      </c>
      <c r="AD80" s="19">
        <v>0</v>
      </c>
      <c r="AE80" s="19">
        <v>0</v>
      </c>
      <c r="AF80" s="19">
        <v>0</v>
      </c>
      <c r="AG80" s="19">
        <v>0</v>
      </c>
      <c r="AH80" s="19">
        <v>19678167.050000001</v>
      </c>
      <c r="AI80" s="19">
        <v>0</v>
      </c>
    </row>
    <row r="81" spans="1:35" s="38" customFormat="1" x14ac:dyDescent="0.2">
      <c r="A81" s="39" t="s">
        <v>415</v>
      </c>
      <c r="B81" s="39" t="s">
        <v>416</v>
      </c>
      <c r="C81" s="39" t="s">
        <v>156</v>
      </c>
      <c r="D81" s="47" t="s">
        <v>155</v>
      </c>
      <c r="E81" s="41">
        <f t="shared" si="84"/>
        <v>6372</v>
      </c>
      <c r="F81" s="41">
        <f t="shared" si="85"/>
        <v>6372</v>
      </c>
      <c r="G81" s="36">
        <f t="shared" si="23"/>
        <v>0</v>
      </c>
      <c r="H81" s="42"/>
      <c r="I81" s="42"/>
      <c r="J81" s="36" t="e">
        <f t="shared" si="24"/>
        <v>#DIV/0!</v>
      </c>
      <c r="K81" s="42"/>
      <c r="L81" s="42"/>
      <c r="M81" s="36" t="e">
        <f t="shared" si="25"/>
        <v>#DIV/0!</v>
      </c>
      <c r="N81" s="42"/>
      <c r="O81" s="42"/>
      <c r="P81" s="36" t="e">
        <f t="shared" si="49"/>
        <v>#DIV/0!</v>
      </c>
      <c r="Q81" s="42">
        <v>6372</v>
      </c>
      <c r="R81" s="42">
        <v>6372</v>
      </c>
      <c r="S81" s="36">
        <f t="shared" si="29"/>
        <v>0</v>
      </c>
      <c r="T81" s="42"/>
      <c r="U81" s="42"/>
      <c r="V81" s="36" t="e">
        <f t="shared" si="30"/>
        <v>#DIV/0!</v>
      </c>
      <c r="W81" s="43" t="s">
        <v>231</v>
      </c>
      <c r="X81" s="71" t="s">
        <v>415</v>
      </c>
      <c r="Y81" s="17" t="s">
        <v>416</v>
      </c>
      <c r="Z81" s="17" t="s">
        <v>156</v>
      </c>
      <c r="AA81" s="24" t="s">
        <v>155</v>
      </c>
      <c r="AB81" s="19">
        <v>17556726.140000001</v>
      </c>
      <c r="AC81" s="19">
        <v>24</v>
      </c>
      <c r="AD81" s="19">
        <v>0</v>
      </c>
      <c r="AE81" s="19">
        <v>0</v>
      </c>
      <c r="AF81" s="19">
        <v>0</v>
      </c>
      <c r="AG81" s="19">
        <v>0</v>
      </c>
      <c r="AH81" s="19">
        <v>17556702.140000001</v>
      </c>
      <c r="AI81" s="19">
        <v>0</v>
      </c>
    </row>
    <row r="82" spans="1:35" s="38" customFormat="1" x14ac:dyDescent="0.2">
      <c r="A82" s="39" t="s">
        <v>417</v>
      </c>
      <c r="B82" s="39" t="s">
        <v>418</v>
      </c>
      <c r="C82" s="39" t="s">
        <v>158</v>
      </c>
      <c r="D82" s="47" t="s">
        <v>157</v>
      </c>
      <c r="E82" s="41">
        <f t="shared" si="84"/>
        <v>10624.54</v>
      </c>
      <c r="F82" s="41">
        <f t="shared" si="85"/>
        <v>10624.54</v>
      </c>
      <c r="G82" s="36">
        <f t="shared" si="23"/>
        <v>0</v>
      </c>
      <c r="H82" s="42"/>
      <c r="I82" s="42"/>
      <c r="J82" s="36" t="e">
        <f t="shared" si="24"/>
        <v>#DIV/0!</v>
      </c>
      <c r="K82" s="42"/>
      <c r="L82" s="42"/>
      <c r="M82" s="36" t="e">
        <f t="shared" si="25"/>
        <v>#DIV/0!</v>
      </c>
      <c r="N82" s="42"/>
      <c r="O82" s="42"/>
      <c r="P82" s="36" t="e">
        <f t="shared" si="49"/>
        <v>#DIV/0!</v>
      </c>
      <c r="Q82" s="42">
        <v>10624.54</v>
      </c>
      <c r="R82" s="42">
        <v>10624.54</v>
      </c>
      <c r="S82" s="36">
        <f t="shared" si="29"/>
        <v>0</v>
      </c>
      <c r="T82" s="42"/>
      <c r="U82" s="42"/>
      <c r="V82" s="36" t="e">
        <f t="shared" si="30"/>
        <v>#DIV/0!</v>
      </c>
      <c r="W82" s="43" t="s">
        <v>231</v>
      </c>
      <c r="X82" s="71" t="s">
        <v>417</v>
      </c>
      <c r="Y82" s="17" t="s">
        <v>418</v>
      </c>
      <c r="Z82" s="17" t="s">
        <v>158</v>
      </c>
      <c r="AA82" s="24" t="s">
        <v>157</v>
      </c>
      <c r="AB82" s="19">
        <v>23924466.469999999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23924466.469999999</v>
      </c>
      <c r="AI82" s="19">
        <v>0</v>
      </c>
    </row>
    <row r="83" spans="1:35" s="38" customFormat="1" ht="25.5" x14ac:dyDescent="0.2">
      <c r="A83" s="39" t="s">
        <v>419</v>
      </c>
      <c r="B83" s="39" t="s">
        <v>420</v>
      </c>
      <c r="C83" s="39" t="s">
        <v>153</v>
      </c>
      <c r="D83" s="47" t="s">
        <v>421</v>
      </c>
      <c r="E83" s="41">
        <f t="shared" si="84"/>
        <v>0</v>
      </c>
      <c r="F83" s="41">
        <f t="shared" si="85"/>
        <v>0</v>
      </c>
      <c r="G83" s="36" t="e">
        <f t="shared" si="23"/>
        <v>#DIV/0!</v>
      </c>
      <c r="H83" s="42"/>
      <c r="I83" s="42"/>
      <c r="J83" s="36" t="e">
        <f t="shared" si="24"/>
        <v>#DIV/0!</v>
      </c>
      <c r="K83" s="42"/>
      <c r="L83" s="42"/>
      <c r="M83" s="36" t="e">
        <f t="shared" si="25"/>
        <v>#DIV/0!</v>
      </c>
      <c r="N83" s="42"/>
      <c r="O83" s="42"/>
      <c r="P83" s="36" t="e">
        <f t="shared" si="49"/>
        <v>#DIV/0!</v>
      </c>
      <c r="Q83" s="42"/>
      <c r="R83" s="42"/>
      <c r="S83" s="36" t="e">
        <f t="shared" si="29"/>
        <v>#DIV/0!</v>
      </c>
      <c r="T83" s="42"/>
      <c r="U83" s="42"/>
      <c r="V83" s="36" t="e">
        <f t="shared" si="30"/>
        <v>#DIV/0!</v>
      </c>
      <c r="W83" s="43" t="s">
        <v>231</v>
      </c>
      <c r="X83" s="71" t="s">
        <v>419</v>
      </c>
      <c r="Y83" s="17" t="s">
        <v>420</v>
      </c>
      <c r="Z83" s="17" t="s">
        <v>153</v>
      </c>
      <c r="AA83" s="24" t="s">
        <v>421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</row>
    <row r="84" spans="1:35" s="38" customFormat="1" x14ac:dyDescent="0.2">
      <c r="A84" s="33" t="s">
        <v>422</v>
      </c>
      <c r="B84" s="33" t="s">
        <v>423</v>
      </c>
      <c r="C84" s="33" t="s">
        <v>159</v>
      </c>
      <c r="D84" s="49" t="s">
        <v>424</v>
      </c>
      <c r="E84" s="35">
        <f>SUM(E85:E86)</f>
        <v>0</v>
      </c>
      <c r="F84" s="35">
        <f t="shared" ref="F84:U84" si="86">SUM(F85:F86)</f>
        <v>0</v>
      </c>
      <c r="G84" s="36" t="e">
        <f t="shared" si="23"/>
        <v>#DIV/0!</v>
      </c>
      <c r="H84" s="35">
        <f t="shared" si="86"/>
        <v>0</v>
      </c>
      <c r="I84" s="35">
        <f t="shared" si="86"/>
        <v>0</v>
      </c>
      <c r="J84" s="36" t="e">
        <f t="shared" si="24"/>
        <v>#DIV/0!</v>
      </c>
      <c r="K84" s="35">
        <f t="shared" si="86"/>
        <v>0</v>
      </c>
      <c r="L84" s="35">
        <f t="shared" si="86"/>
        <v>0</v>
      </c>
      <c r="M84" s="36" t="e">
        <f t="shared" si="25"/>
        <v>#DIV/0!</v>
      </c>
      <c r="N84" s="35">
        <f t="shared" ref="N84" si="87">SUM(N85:N86)</f>
        <v>0</v>
      </c>
      <c r="O84" s="35">
        <f t="shared" ref="O84" si="88">SUM(O85:O86)</f>
        <v>0</v>
      </c>
      <c r="P84" s="36" t="e">
        <f t="shared" si="49"/>
        <v>#DIV/0!</v>
      </c>
      <c r="Q84" s="35">
        <f t="shared" si="86"/>
        <v>0</v>
      </c>
      <c r="R84" s="35">
        <f t="shared" si="86"/>
        <v>0</v>
      </c>
      <c r="S84" s="36" t="e">
        <f t="shared" si="29"/>
        <v>#DIV/0!</v>
      </c>
      <c r="T84" s="35">
        <f t="shared" si="86"/>
        <v>0</v>
      </c>
      <c r="U84" s="35">
        <f t="shared" si="86"/>
        <v>0</v>
      </c>
      <c r="V84" s="36" t="e">
        <f t="shared" si="30"/>
        <v>#DIV/0!</v>
      </c>
      <c r="W84" s="37" t="s">
        <v>231</v>
      </c>
      <c r="X84" s="72" t="s">
        <v>422</v>
      </c>
      <c r="Y84" s="20" t="s">
        <v>423</v>
      </c>
      <c r="Z84" s="20" t="s">
        <v>159</v>
      </c>
      <c r="AA84" s="23" t="s">
        <v>424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</row>
    <row r="85" spans="1:35" s="38" customFormat="1" x14ac:dyDescent="0.2">
      <c r="A85" s="39" t="s">
        <v>425</v>
      </c>
      <c r="B85" s="39" t="s">
        <v>426</v>
      </c>
      <c r="C85" s="39" t="s">
        <v>160</v>
      </c>
      <c r="D85" s="47" t="s">
        <v>427</v>
      </c>
      <c r="E85" s="41">
        <f t="shared" ref="E85:E86" si="89">H85+K85+Q85+N85</f>
        <v>0</v>
      </c>
      <c r="F85" s="41">
        <f t="shared" ref="F85:F86" si="90">I85+L85+R85+O85</f>
        <v>0</v>
      </c>
      <c r="G85" s="36" t="e">
        <f t="shared" si="23"/>
        <v>#DIV/0!</v>
      </c>
      <c r="H85" s="42"/>
      <c r="I85" s="42"/>
      <c r="J85" s="36" t="e">
        <f t="shared" si="24"/>
        <v>#DIV/0!</v>
      </c>
      <c r="K85" s="42"/>
      <c r="L85" s="42"/>
      <c r="M85" s="36" t="e">
        <f t="shared" si="25"/>
        <v>#DIV/0!</v>
      </c>
      <c r="N85" s="42"/>
      <c r="O85" s="42"/>
      <c r="P85" s="36" t="e">
        <f t="shared" si="49"/>
        <v>#DIV/0!</v>
      </c>
      <c r="Q85" s="42"/>
      <c r="R85" s="42"/>
      <c r="S85" s="36" t="e">
        <f t="shared" si="29"/>
        <v>#DIV/0!</v>
      </c>
      <c r="T85" s="42"/>
      <c r="U85" s="42"/>
      <c r="V85" s="36" t="e">
        <f t="shared" si="30"/>
        <v>#DIV/0!</v>
      </c>
      <c r="W85" s="43" t="s">
        <v>231</v>
      </c>
      <c r="X85" s="71" t="s">
        <v>425</v>
      </c>
      <c r="Y85" s="17" t="s">
        <v>426</v>
      </c>
      <c r="Z85" s="17" t="s">
        <v>160</v>
      </c>
      <c r="AA85" s="24" t="s">
        <v>427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</row>
    <row r="86" spans="1:35" s="38" customFormat="1" ht="25.5" x14ac:dyDescent="0.2">
      <c r="A86" s="39" t="s">
        <v>428</v>
      </c>
      <c r="B86" s="39" t="s">
        <v>429</v>
      </c>
      <c r="C86" s="39" t="s">
        <v>159</v>
      </c>
      <c r="D86" s="47" t="s">
        <v>430</v>
      </c>
      <c r="E86" s="41">
        <f t="shared" si="89"/>
        <v>0</v>
      </c>
      <c r="F86" s="41">
        <f t="shared" si="90"/>
        <v>0</v>
      </c>
      <c r="G86" s="36" t="e">
        <f t="shared" si="23"/>
        <v>#DIV/0!</v>
      </c>
      <c r="H86" s="42"/>
      <c r="I86" s="42"/>
      <c r="J86" s="36" t="e">
        <f t="shared" si="24"/>
        <v>#DIV/0!</v>
      </c>
      <c r="K86" s="42"/>
      <c r="L86" s="42"/>
      <c r="M86" s="36" t="e">
        <f t="shared" si="25"/>
        <v>#DIV/0!</v>
      </c>
      <c r="N86" s="42"/>
      <c r="O86" s="42"/>
      <c r="P86" s="36" t="e">
        <f t="shared" si="49"/>
        <v>#DIV/0!</v>
      </c>
      <c r="Q86" s="42"/>
      <c r="R86" s="42"/>
      <c r="S86" s="36" t="e">
        <f t="shared" si="29"/>
        <v>#DIV/0!</v>
      </c>
      <c r="T86" s="42"/>
      <c r="U86" s="42"/>
      <c r="V86" s="36" t="e">
        <f t="shared" si="30"/>
        <v>#DIV/0!</v>
      </c>
      <c r="W86" s="43" t="s">
        <v>231</v>
      </c>
      <c r="X86" s="71" t="s">
        <v>428</v>
      </c>
      <c r="Y86" s="17" t="s">
        <v>429</v>
      </c>
      <c r="Z86" s="17" t="s">
        <v>159</v>
      </c>
      <c r="AA86" s="24" t="s">
        <v>430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</row>
    <row r="87" spans="1:35" s="38" customFormat="1" ht="25.5" x14ac:dyDescent="0.2">
      <c r="A87" s="33" t="s">
        <v>431</v>
      </c>
      <c r="B87" s="33" t="s">
        <v>432</v>
      </c>
      <c r="C87" s="33" t="s">
        <v>196</v>
      </c>
      <c r="D87" s="49" t="s">
        <v>433</v>
      </c>
      <c r="E87" s="35">
        <f>E88+E93</f>
        <v>0</v>
      </c>
      <c r="F87" s="35">
        <f t="shared" ref="F87:U87" si="91">F88+F93</f>
        <v>0</v>
      </c>
      <c r="G87" s="36" t="e">
        <f t="shared" si="23"/>
        <v>#DIV/0!</v>
      </c>
      <c r="H87" s="35">
        <f t="shared" si="91"/>
        <v>0</v>
      </c>
      <c r="I87" s="35">
        <f t="shared" si="91"/>
        <v>0</v>
      </c>
      <c r="J87" s="36" t="e">
        <f t="shared" si="24"/>
        <v>#DIV/0!</v>
      </c>
      <c r="K87" s="35">
        <f t="shared" si="91"/>
        <v>0</v>
      </c>
      <c r="L87" s="35">
        <f t="shared" si="91"/>
        <v>0</v>
      </c>
      <c r="M87" s="36" t="e">
        <f t="shared" si="25"/>
        <v>#DIV/0!</v>
      </c>
      <c r="N87" s="35">
        <f t="shared" ref="N87" si="92">N88+N93</f>
        <v>0</v>
      </c>
      <c r="O87" s="35">
        <f t="shared" ref="O87" si="93">O88+O93</f>
        <v>0</v>
      </c>
      <c r="P87" s="36" t="e">
        <f t="shared" si="49"/>
        <v>#DIV/0!</v>
      </c>
      <c r="Q87" s="35">
        <f t="shared" si="91"/>
        <v>0</v>
      </c>
      <c r="R87" s="35">
        <f t="shared" si="91"/>
        <v>0</v>
      </c>
      <c r="S87" s="36" t="e">
        <f t="shared" si="29"/>
        <v>#DIV/0!</v>
      </c>
      <c r="T87" s="35">
        <f t="shared" si="91"/>
        <v>0</v>
      </c>
      <c r="U87" s="35">
        <f t="shared" si="91"/>
        <v>0</v>
      </c>
      <c r="V87" s="36" t="e">
        <f t="shared" si="30"/>
        <v>#DIV/0!</v>
      </c>
      <c r="W87" s="37" t="s">
        <v>231</v>
      </c>
      <c r="X87" s="72" t="s">
        <v>431</v>
      </c>
      <c r="Y87" s="20" t="s">
        <v>432</v>
      </c>
      <c r="Z87" s="20" t="s">
        <v>196</v>
      </c>
      <c r="AA87" s="23" t="s">
        <v>433</v>
      </c>
      <c r="AB87" s="22">
        <v>1856200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1856200</v>
      </c>
      <c r="AI87" s="22">
        <v>0</v>
      </c>
    </row>
    <row r="88" spans="1:35" s="38" customFormat="1" x14ac:dyDescent="0.2">
      <c r="A88" s="33" t="s">
        <v>434</v>
      </c>
      <c r="B88" s="33" t="s">
        <v>435</v>
      </c>
      <c r="C88" s="33" t="s">
        <v>150</v>
      </c>
      <c r="D88" s="50" t="s">
        <v>149</v>
      </c>
      <c r="E88" s="35">
        <f>E89+E92</f>
        <v>0</v>
      </c>
      <c r="F88" s="35">
        <f t="shared" ref="F88:U88" si="94">F89+F92</f>
        <v>0</v>
      </c>
      <c r="G88" s="36" t="e">
        <f t="shared" si="23"/>
        <v>#DIV/0!</v>
      </c>
      <c r="H88" s="35">
        <f t="shared" si="94"/>
        <v>0</v>
      </c>
      <c r="I88" s="35">
        <f t="shared" si="94"/>
        <v>0</v>
      </c>
      <c r="J88" s="36" t="e">
        <f t="shared" si="24"/>
        <v>#DIV/0!</v>
      </c>
      <c r="K88" s="35">
        <f t="shared" si="94"/>
        <v>0</v>
      </c>
      <c r="L88" s="35">
        <f t="shared" si="94"/>
        <v>0</v>
      </c>
      <c r="M88" s="36" t="e">
        <f t="shared" si="25"/>
        <v>#DIV/0!</v>
      </c>
      <c r="N88" s="35">
        <f t="shared" ref="N88" si="95">N89+N92</f>
        <v>0</v>
      </c>
      <c r="O88" s="35">
        <f t="shared" ref="O88" si="96">O89+O92</f>
        <v>0</v>
      </c>
      <c r="P88" s="36" t="e">
        <f t="shared" si="49"/>
        <v>#DIV/0!</v>
      </c>
      <c r="Q88" s="35">
        <f t="shared" si="94"/>
        <v>0</v>
      </c>
      <c r="R88" s="35">
        <f t="shared" si="94"/>
        <v>0</v>
      </c>
      <c r="S88" s="36" t="e">
        <f t="shared" si="29"/>
        <v>#DIV/0!</v>
      </c>
      <c r="T88" s="35">
        <f t="shared" si="94"/>
        <v>0</v>
      </c>
      <c r="U88" s="35">
        <f t="shared" si="94"/>
        <v>0</v>
      </c>
      <c r="V88" s="36" t="e">
        <f t="shared" si="30"/>
        <v>#DIV/0!</v>
      </c>
      <c r="W88" s="37" t="s">
        <v>231</v>
      </c>
      <c r="X88" s="72" t="s">
        <v>434</v>
      </c>
      <c r="Y88" s="20" t="s">
        <v>435</v>
      </c>
      <c r="Z88" s="20" t="s">
        <v>150</v>
      </c>
      <c r="AA88" s="25" t="s">
        <v>149</v>
      </c>
      <c r="AB88" s="22">
        <v>1856200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1856200</v>
      </c>
      <c r="AI88" s="22">
        <v>0</v>
      </c>
    </row>
    <row r="89" spans="1:35" s="38" customFormat="1" x14ac:dyDescent="0.2">
      <c r="A89" s="33" t="s">
        <v>436</v>
      </c>
      <c r="B89" s="33" t="s">
        <v>437</v>
      </c>
      <c r="C89" s="33" t="s">
        <v>151</v>
      </c>
      <c r="D89" s="46" t="s">
        <v>438</v>
      </c>
      <c r="E89" s="35">
        <f>SUM(E90:E91)</f>
        <v>0</v>
      </c>
      <c r="F89" s="35">
        <f t="shared" ref="F89:U89" si="97">SUM(F90:F91)</f>
        <v>0</v>
      </c>
      <c r="G89" s="36" t="e">
        <f t="shared" si="23"/>
        <v>#DIV/0!</v>
      </c>
      <c r="H89" s="35">
        <f t="shared" si="97"/>
        <v>0</v>
      </c>
      <c r="I89" s="35">
        <f t="shared" si="97"/>
        <v>0</v>
      </c>
      <c r="J89" s="36" t="e">
        <f t="shared" si="24"/>
        <v>#DIV/0!</v>
      </c>
      <c r="K89" s="35">
        <f t="shared" si="97"/>
        <v>0</v>
      </c>
      <c r="L89" s="35">
        <f t="shared" si="97"/>
        <v>0</v>
      </c>
      <c r="M89" s="36" t="e">
        <f t="shared" si="25"/>
        <v>#DIV/0!</v>
      </c>
      <c r="N89" s="35">
        <f t="shared" ref="N89" si="98">SUM(N90:N91)</f>
        <v>0</v>
      </c>
      <c r="O89" s="35">
        <f t="shared" ref="O89" si="99">SUM(O90:O91)</f>
        <v>0</v>
      </c>
      <c r="P89" s="36" t="e">
        <f t="shared" si="49"/>
        <v>#DIV/0!</v>
      </c>
      <c r="Q89" s="35">
        <f t="shared" si="97"/>
        <v>0</v>
      </c>
      <c r="R89" s="35">
        <f t="shared" si="97"/>
        <v>0</v>
      </c>
      <c r="S89" s="36" t="e">
        <f t="shared" si="29"/>
        <v>#DIV/0!</v>
      </c>
      <c r="T89" s="35">
        <f t="shared" si="97"/>
        <v>0</v>
      </c>
      <c r="U89" s="35">
        <f t="shared" si="97"/>
        <v>0</v>
      </c>
      <c r="V89" s="36" t="e">
        <f t="shared" si="30"/>
        <v>#DIV/0!</v>
      </c>
      <c r="W89" s="37" t="s">
        <v>231</v>
      </c>
      <c r="X89" s="72" t="s">
        <v>436</v>
      </c>
      <c r="Y89" s="20" t="s">
        <v>437</v>
      </c>
      <c r="Z89" s="20" t="s">
        <v>151</v>
      </c>
      <c r="AA89" s="26" t="s">
        <v>438</v>
      </c>
      <c r="AB89" s="22">
        <v>1856200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1856200</v>
      </c>
      <c r="AI89" s="22">
        <v>0</v>
      </c>
    </row>
    <row r="90" spans="1:35" s="82" customFormat="1" ht="42.75" customHeight="1" x14ac:dyDescent="0.2">
      <c r="A90" s="105" t="s">
        <v>439</v>
      </c>
      <c r="B90" s="105" t="s">
        <v>440</v>
      </c>
      <c r="C90" s="105" t="s">
        <v>152</v>
      </c>
      <c r="D90" s="106" t="s">
        <v>441</v>
      </c>
      <c r="E90" s="41">
        <f t="shared" ref="E90:E92" si="100">H90+K90+Q90+N90</f>
        <v>0</v>
      </c>
      <c r="F90" s="41">
        <f t="shared" ref="F90:F92" si="101">I90+L90+R90+O90</f>
        <v>0</v>
      </c>
      <c r="G90" s="36" t="e">
        <f t="shared" ref="G90:G144" si="102">F90/E90-1</f>
        <v>#DIV/0!</v>
      </c>
      <c r="H90" s="41"/>
      <c r="I90" s="41"/>
      <c r="J90" s="36" t="e">
        <f t="shared" ref="J90:J144" si="103">I90/H90-1</f>
        <v>#DIV/0!</v>
      </c>
      <c r="K90" s="41"/>
      <c r="L90" s="41"/>
      <c r="M90" s="36" t="e">
        <f t="shared" ref="M90:M144" si="104">L90/K90-1</f>
        <v>#DIV/0!</v>
      </c>
      <c r="N90" s="41"/>
      <c r="O90" s="41"/>
      <c r="P90" s="36" t="e">
        <f t="shared" si="49"/>
        <v>#DIV/0!</v>
      </c>
      <c r="Q90" s="41"/>
      <c r="R90" s="41"/>
      <c r="S90" s="36" t="e">
        <f t="shared" ref="S90:S144" si="105">R90/Q90-1</f>
        <v>#DIV/0!</v>
      </c>
      <c r="T90" s="41"/>
      <c r="U90" s="41"/>
      <c r="V90" s="36" t="e">
        <f t="shared" ref="V90:V144" si="106">U90/T90-1</f>
        <v>#DIV/0!</v>
      </c>
      <c r="W90" s="106" t="s">
        <v>231</v>
      </c>
      <c r="X90" s="107" t="s">
        <v>439</v>
      </c>
      <c r="Y90" s="108" t="s">
        <v>440</v>
      </c>
      <c r="Z90" s="108" t="s">
        <v>152</v>
      </c>
      <c r="AA90" s="109" t="s">
        <v>441</v>
      </c>
      <c r="AB90" s="28">
        <v>1856200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1856200</v>
      </c>
      <c r="AI90" s="28">
        <v>0</v>
      </c>
    </row>
    <row r="91" spans="1:35" s="38" customFormat="1" x14ac:dyDescent="0.2">
      <c r="A91" s="39" t="s">
        <v>442</v>
      </c>
      <c r="B91" s="39" t="s">
        <v>443</v>
      </c>
      <c r="C91" s="39" t="s">
        <v>151</v>
      </c>
      <c r="D91" s="44" t="s">
        <v>444</v>
      </c>
      <c r="E91" s="41">
        <f t="shared" si="100"/>
        <v>0</v>
      </c>
      <c r="F91" s="41">
        <f t="shared" si="101"/>
        <v>0</v>
      </c>
      <c r="G91" s="36" t="e">
        <f t="shared" si="102"/>
        <v>#DIV/0!</v>
      </c>
      <c r="H91" s="42"/>
      <c r="I91" s="42"/>
      <c r="J91" s="36" t="e">
        <f t="shared" si="103"/>
        <v>#DIV/0!</v>
      </c>
      <c r="K91" s="42"/>
      <c r="L91" s="42"/>
      <c r="M91" s="36" t="e">
        <f t="shared" si="104"/>
        <v>#DIV/0!</v>
      </c>
      <c r="N91" s="42"/>
      <c r="O91" s="42"/>
      <c r="P91" s="36" t="e">
        <f t="shared" si="49"/>
        <v>#DIV/0!</v>
      </c>
      <c r="Q91" s="42"/>
      <c r="R91" s="42"/>
      <c r="S91" s="36" t="e">
        <f t="shared" si="105"/>
        <v>#DIV/0!</v>
      </c>
      <c r="T91" s="42"/>
      <c r="U91" s="42"/>
      <c r="V91" s="36" t="e">
        <f t="shared" si="106"/>
        <v>#DIV/0!</v>
      </c>
      <c r="W91" s="43" t="s">
        <v>231</v>
      </c>
      <c r="X91" s="71" t="s">
        <v>442</v>
      </c>
      <c r="Y91" s="17" t="s">
        <v>443</v>
      </c>
      <c r="Z91" s="17" t="s">
        <v>151</v>
      </c>
      <c r="AA91" s="67" t="s">
        <v>444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</row>
    <row r="92" spans="1:35" s="38" customFormat="1" x14ac:dyDescent="0.2">
      <c r="A92" s="39" t="s">
        <v>445</v>
      </c>
      <c r="B92" s="39" t="s">
        <v>446</v>
      </c>
      <c r="C92" s="39" t="s">
        <v>150</v>
      </c>
      <c r="D92" s="45" t="s">
        <v>447</v>
      </c>
      <c r="E92" s="41">
        <f t="shared" si="100"/>
        <v>0</v>
      </c>
      <c r="F92" s="41">
        <f t="shared" si="101"/>
        <v>0</v>
      </c>
      <c r="G92" s="36" t="e">
        <f t="shared" si="102"/>
        <v>#DIV/0!</v>
      </c>
      <c r="H92" s="42"/>
      <c r="I92" s="42"/>
      <c r="J92" s="36" t="e">
        <f t="shared" si="103"/>
        <v>#DIV/0!</v>
      </c>
      <c r="K92" s="42"/>
      <c r="L92" s="42"/>
      <c r="M92" s="36" t="e">
        <f t="shared" si="104"/>
        <v>#DIV/0!</v>
      </c>
      <c r="N92" s="42"/>
      <c r="O92" s="42"/>
      <c r="P92" s="36" t="e">
        <f t="shared" si="49"/>
        <v>#DIV/0!</v>
      </c>
      <c r="Q92" s="42"/>
      <c r="R92" s="42"/>
      <c r="S92" s="36" t="e">
        <f t="shared" si="105"/>
        <v>#DIV/0!</v>
      </c>
      <c r="T92" s="42"/>
      <c r="U92" s="42"/>
      <c r="V92" s="36" t="e">
        <f t="shared" si="106"/>
        <v>#DIV/0!</v>
      </c>
      <c r="W92" s="43" t="s">
        <v>231</v>
      </c>
      <c r="X92" s="71" t="s">
        <v>445</v>
      </c>
      <c r="Y92" s="17" t="s">
        <v>446</v>
      </c>
      <c r="Z92" s="17" t="s">
        <v>150</v>
      </c>
      <c r="AA92" s="68" t="s">
        <v>447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</row>
    <row r="93" spans="1:35" s="38" customFormat="1" ht="25.5" x14ac:dyDescent="0.2">
      <c r="A93" s="33" t="s">
        <v>448</v>
      </c>
      <c r="B93" s="33" t="s">
        <v>449</v>
      </c>
      <c r="C93" s="33" t="s">
        <v>178</v>
      </c>
      <c r="D93" s="50" t="s">
        <v>177</v>
      </c>
      <c r="E93" s="35">
        <f>SUM(E94:E95)</f>
        <v>0</v>
      </c>
      <c r="F93" s="35">
        <f t="shared" ref="F93:U93" si="107">SUM(F94:F95)</f>
        <v>0</v>
      </c>
      <c r="G93" s="36" t="e">
        <f t="shared" si="102"/>
        <v>#DIV/0!</v>
      </c>
      <c r="H93" s="35">
        <f t="shared" si="107"/>
        <v>0</v>
      </c>
      <c r="I93" s="35">
        <f t="shared" si="107"/>
        <v>0</v>
      </c>
      <c r="J93" s="36" t="e">
        <f t="shared" si="103"/>
        <v>#DIV/0!</v>
      </c>
      <c r="K93" s="35">
        <f t="shared" si="107"/>
        <v>0</v>
      </c>
      <c r="L93" s="35">
        <f t="shared" si="107"/>
        <v>0</v>
      </c>
      <c r="M93" s="36" t="e">
        <f t="shared" si="104"/>
        <v>#DIV/0!</v>
      </c>
      <c r="N93" s="35">
        <f t="shared" ref="N93" si="108">SUM(N94:N95)</f>
        <v>0</v>
      </c>
      <c r="O93" s="35">
        <f t="shared" ref="O93" si="109">SUM(O94:O95)</f>
        <v>0</v>
      </c>
      <c r="P93" s="36" t="e">
        <f t="shared" si="49"/>
        <v>#DIV/0!</v>
      </c>
      <c r="Q93" s="35">
        <f t="shared" si="107"/>
        <v>0</v>
      </c>
      <c r="R93" s="35">
        <f t="shared" si="107"/>
        <v>0</v>
      </c>
      <c r="S93" s="36" t="e">
        <f t="shared" si="105"/>
        <v>#DIV/0!</v>
      </c>
      <c r="T93" s="35">
        <f t="shared" si="107"/>
        <v>0</v>
      </c>
      <c r="U93" s="35">
        <f t="shared" si="107"/>
        <v>0</v>
      </c>
      <c r="V93" s="36" t="e">
        <f t="shared" si="106"/>
        <v>#DIV/0!</v>
      </c>
      <c r="W93" s="37" t="s">
        <v>231</v>
      </c>
      <c r="X93" s="72" t="s">
        <v>448</v>
      </c>
      <c r="Y93" s="20" t="s">
        <v>449</v>
      </c>
      <c r="Z93" s="20" t="s">
        <v>178</v>
      </c>
      <c r="AA93" s="25" t="s">
        <v>177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</row>
    <row r="94" spans="1:35" s="38" customFormat="1" ht="25.5" x14ac:dyDescent="0.2">
      <c r="A94" s="39" t="s">
        <v>450</v>
      </c>
      <c r="B94" s="39" t="s">
        <v>451</v>
      </c>
      <c r="C94" s="39" t="s">
        <v>179</v>
      </c>
      <c r="D94" s="45" t="s">
        <v>452</v>
      </c>
      <c r="E94" s="41">
        <f t="shared" ref="E94:E95" si="110">H94+K94+Q94+N94</f>
        <v>0</v>
      </c>
      <c r="F94" s="41">
        <f t="shared" ref="F94:F95" si="111">I94+L94+R94+O94</f>
        <v>0</v>
      </c>
      <c r="G94" s="36" t="e">
        <f t="shared" si="102"/>
        <v>#DIV/0!</v>
      </c>
      <c r="H94" s="42"/>
      <c r="I94" s="42"/>
      <c r="J94" s="36" t="e">
        <f t="shared" si="103"/>
        <v>#DIV/0!</v>
      </c>
      <c r="K94" s="42"/>
      <c r="L94" s="42"/>
      <c r="M94" s="36" t="e">
        <f t="shared" si="104"/>
        <v>#DIV/0!</v>
      </c>
      <c r="N94" s="42"/>
      <c r="O94" s="42"/>
      <c r="P94" s="36" t="e">
        <f t="shared" si="49"/>
        <v>#DIV/0!</v>
      </c>
      <c r="Q94" s="42"/>
      <c r="R94" s="42"/>
      <c r="S94" s="36" t="e">
        <f t="shared" si="105"/>
        <v>#DIV/0!</v>
      </c>
      <c r="T94" s="42"/>
      <c r="U94" s="42"/>
      <c r="V94" s="36" t="e">
        <f t="shared" si="106"/>
        <v>#DIV/0!</v>
      </c>
      <c r="W94" s="43" t="s">
        <v>231</v>
      </c>
      <c r="X94" s="71" t="s">
        <v>450</v>
      </c>
      <c r="Y94" s="17" t="s">
        <v>451</v>
      </c>
      <c r="Z94" s="17" t="s">
        <v>179</v>
      </c>
      <c r="AA94" s="68" t="s">
        <v>452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</row>
    <row r="95" spans="1:35" s="38" customFormat="1" ht="25.5" x14ac:dyDescent="0.2">
      <c r="A95" s="39" t="s">
        <v>453</v>
      </c>
      <c r="B95" s="39" t="s">
        <v>454</v>
      </c>
      <c r="C95" s="39" t="s">
        <v>178</v>
      </c>
      <c r="D95" s="45" t="s">
        <v>455</v>
      </c>
      <c r="E95" s="41">
        <f t="shared" si="110"/>
        <v>0</v>
      </c>
      <c r="F95" s="41">
        <f t="shared" si="111"/>
        <v>0</v>
      </c>
      <c r="G95" s="36" t="e">
        <f t="shared" si="102"/>
        <v>#DIV/0!</v>
      </c>
      <c r="H95" s="42"/>
      <c r="I95" s="42"/>
      <c r="J95" s="36" t="e">
        <f t="shared" si="103"/>
        <v>#DIV/0!</v>
      </c>
      <c r="K95" s="42"/>
      <c r="L95" s="42"/>
      <c r="M95" s="36" t="e">
        <f t="shared" si="104"/>
        <v>#DIV/0!</v>
      </c>
      <c r="N95" s="42"/>
      <c r="O95" s="42"/>
      <c r="P95" s="36" t="e">
        <f t="shared" si="49"/>
        <v>#DIV/0!</v>
      </c>
      <c r="Q95" s="42"/>
      <c r="R95" s="42"/>
      <c r="S95" s="36" t="e">
        <f t="shared" si="105"/>
        <v>#DIV/0!</v>
      </c>
      <c r="T95" s="42"/>
      <c r="U95" s="42"/>
      <c r="V95" s="36" t="e">
        <f t="shared" si="106"/>
        <v>#DIV/0!</v>
      </c>
      <c r="W95" s="43" t="s">
        <v>231</v>
      </c>
      <c r="X95" s="71" t="s">
        <v>453</v>
      </c>
      <c r="Y95" s="17" t="s">
        <v>454</v>
      </c>
      <c r="Z95" s="17" t="s">
        <v>178</v>
      </c>
      <c r="AA95" s="68" t="s">
        <v>455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</row>
    <row r="96" spans="1:35" s="38" customFormat="1" x14ac:dyDescent="0.2">
      <c r="A96" s="33" t="s">
        <v>456</v>
      </c>
      <c r="B96" s="33" t="s">
        <v>457</v>
      </c>
      <c r="C96" s="33" t="s">
        <v>196</v>
      </c>
      <c r="D96" s="49" t="s">
        <v>458</v>
      </c>
      <c r="E96" s="35">
        <f>E97+E113</f>
        <v>19018541.760000002</v>
      </c>
      <c r="F96" s="35">
        <f t="shared" ref="F96:U96" si="112">F97+F113</f>
        <v>19018517.580000002</v>
      </c>
      <c r="G96" s="36">
        <f t="shared" si="102"/>
        <v>-1.2713908513761751E-6</v>
      </c>
      <c r="H96" s="35">
        <f t="shared" si="112"/>
        <v>1745630</v>
      </c>
      <c r="I96" s="35">
        <f t="shared" si="112"/>
        <v>1745630</v>
      </c>
      <c r="J96" s="36">
        <f t="shared" si="103"/>
        <v>0</v>
      </c>
      <c r="K96" s="35">
        <f t="shared" si="112"/>
        <v>0</v>
      </c>
      <c r="L96" s="35">
        <f t="shared" si="112"/>
        <v>0</v>
      </c>
      <c r="M96" s="36" t="e">
        <f t="shared" si="104"/>
        <v>#DIV/0!</v>
      </c>
      <c r="N96" s="35">
        <f t="shared" ref="N96" si="113">N97+N113</f>
        <v>0</v>
      </c>
      <c r="O96" s="35">
        <f t="shared" ref="O96" si="114">O97+O113</f>
        <v>0</v>
      </c>
      <c r="P96" s="36" t="e">
        <f t="shared" si="49"/>
        <v>#DIV/0!</v>
      </c>
      <c r="Q96" s="35">
        <f t="shared" si="112"/>
        <v>17272911.759999998</v>
      </c>
      <c r="R96" s="35">
        <f t="shared" si="112"/>
        <v>17272887.579999998</v>
      </c>
      <c r="S96" s="36">
        <f t="shared" si="105"/>
        <v>-1.3998797849801292E-6</v>
      </c>
      <c r="T96" s="35">
        <f t="shared" si="112"/>
        <v>0</v>
      </c>
      <c r="U96" s="35">
        <f t="shared" si="112"/>
        <v>0</v>
      </c>
      <c r="V96" s="36" t="e">
        <f t="shared" si="106"/>
        <v>#DIV/0!</v>
      </c>
      <c r="W96" s="37" t="s">
        <v>231</v>
      </c>
      <c r="X96" s="72" t="s">
        <v>456</v>
      </c>
      <c r="Y96" s="20" t="s">
        <v>457</v>
      </c>
      <c r="Z96" s="20" t="s">
        <v>196</v>
      </c>
      <c r="AA96" s="23" t="s">
        <v>458</v>
      </c>
      <c r="AB96" s="22">
        <v>1520426636.8599999</v>
      </c>
      <c r="AC96" s="22">
        <v>664781560.24000001</v>
      </c>
      <c r="AD96" s="22">
        <v>0</v>
      </c>
      <c r="AE96" s="22">
        <v>0</v>
      </c>
      <c r="AF96" s="22">
        <v>160789697.03999999</v>
      </c>
      <c r="AG96" s="22">
        <v>0</v>
      </c>
      <c r="AH96" s="22">
        <v>694855379.58000004</v>
      </c>
      <c r="AI96" s="22">
        <v>78769974.379999995</v>
      </c>
    </row>
    <row r="97" spans="1:35" s="38" customFormat="1" x14ac:dyDescent="0.2">
      <c r="A97" s="33" t="s">
        <v>459</v>
      </c>
      <c r="B97" s="33" t="s">
        <v>460</v>
      </c>
      <c r="C97" s="33" t="s">
        <v>166</v>
      </c>
      <c r="D97" s="50" t="s">
        <v>165</v>
      </c>
      <c r="E97" s="35">
        <f>E98+E112</f>
        <v>19018541.760000002</v>
      </c>
      <c r="F97" s="35">
        <f t="shared" ref="F97:U97" si="115">F98+F112</f>
        <v>19018517.580000002</v>
      </c>
      <c r="G97" s="36">
        <f t="shared" si="102"/>
        <v>-1.2713908513761751E-6</v>
      </c>
      <c r="H97" s="35">
        <f t="shared" si="115"/>
        <v>1745630</v>
      </c>
      <c r="I97" s="35">
        <f t="shared" si="115"/>
        <v>1745630</v>
      </c>
      <c r="J97" s="36">
        <f t="shared" si="103"/>
        <v>0</v>
      </c>
      <c r="K97" s="35">
        <f t="shared" si="115"/>
        <v>0</v>
      </c>
      <c r="L97" s="35">
        <f t="shared" si="115"/>
        <v>0</v>
      </c>
      <c r="M97" s="36" t="e">
        <f t="shared" si="104"/>
        <v>#DIV/0!</v>
      </c>
      <c r="N97" s="35">
        <f t="shared" ref="N97" si="116">N98+N112</f>
        <v>0</v>
      </c>
      <c r="O97" s="35">
        <f t="shared" ref="O97" si="117">O98+O112</f>
        <v>0</v>
      </c>
      <c r="P97" s="36" t="e">
        <f t="shared" si="49"/>
        <v>#DIV/0!</v>
      </c>
      <c r="Q97" s="35">
        <f t="shared" si="115"/>
        <v>17272911.759999998</v>
      </c>
      <c r="R97" s="35">
        <f t="shared" si="115"/>
        <v>17272887.579999998</v>
      </c>
      <c r="S97" s="36">
        <f t="shared" si="105"/>
        <v>-1.3998797849801292E-6</v>
      </c>
      <c r="T97" s="35">
        <f t="shared" si="115"/>
        <v>0</v>
      </c>
      <c r="U97" s="35">
        <f t="shared" si="115"/>
        <v>0</v>
      </c>
      <c r="V97" s="36" t="e">
        <f t="shared" si="106"/>
        <v>#DIV/0!</v>
      </c>
      <c r="W97" s="37" t="s">
        <v>231</v>
      </c>
      <c r="X97" s="72" t="s">
        <v>459</v>
      </c>
      <c r="Y97" s="20" t="s">
        <v>460</v>
      </c>
      <c r="Z97" s="20" t="s">
        <v>166</v>
      </c>
      <c r="AA97" s="25" t="s">
        <v>165</v>
      </c>
      <c r="AB97" s="22">
        <v>1326891939.8199999</v>
      </c>
      <c r="AC97" s="22">
        <v>664781560.24000001</v>
      </c>
      <c r="AD97" s="22">
        <v>0</v>
      </c>
      <c r="AE97" s="22">
        <v>0</v>
      </c>
      <c r="AF97" s="22">
        <v>0</v>
      </c>
      <c r="AG97" s="22">
        <v>0</v>
      </c>
      <c r="AH97" s="22">
        <v>662110379.58000004</v>
      </c>
      <c r="AI97" s="22">
        <v>78769974.379999995</v>
      </c>
    </row>
    <row r="98" spans="1:35" s="38" customFormat="1" ht="38.25" x14ac:dyDescent="0.2">
      <c r="A98" s="33" t="s">
        <v>461</v>
      </c>
      <c r="B98" s="33" t="s">
        <v>462</v>
      </c>
      <c r="C98" s="33" t="s">
        <v>463</v>
      </c>
      <c r="D98" s="46" t="s">
        <v>464</v>
      </c>
      <c r="E98" s="35">
        <f>SUM(E99:E101)</f>
        <v>19018541.760000002</v>
      </c>
      <c r="F98" s="35">
        <f t="shared" ref="F98:U98" si="118">SUM(F99:F101)</f>
        <v>19018517.580000002</v>
      </c>
      <c r="G98" s="36">
        <f t="shared" si="102"/>
        <v>-1.2713908513761751E-6</v>
      </c>
      <c r="H98" s="35">
        <f t="shared" si="118"/>
        <v>1745630</v>
      </c>
      <c r="I98" s="35">
        <f t="shared" si="118"/>
        <v>1745630</v>
      </c>
      <c r="J98" s="36">
        <f t="shared" si="103"/>
        <v>0</v>
      </c>
      <c r="K98" s="35">
        <f t="shared" si="118"/>
        <v>0</v>
      </c>
      <c r="L98" s="35">
        <f t="shared" si="118"/>
        <v>0</v>
      </c>
      <c r="M98" s="36" t="e">
        <f t="shared" si="104"/>
        <v>#DIV/0!</v>
      </c>
      <c r="N98" s="35">
        <f t="shared" ref="N98" si="119">SUM(N99:N101)</f>
        <v>0</v>
      </c>
      <c r="O98" s="35">
        <f t="shared" ref="O98" si="120">SUM(O99:O101)</f>
        <v>0</v>
      </c>
      <c r="P98" s="36" t="e">
        <f t="shared" si="49"/>
        <v>#DIV/0!</v>
      </c>
      <c r="Q98" s="35">
        <f t="shared" si="118"/>
        <v>17272911.759999998</v>
      </c>
      <c r="R98" s="35">
        <f t="shared" si="118"/>
        <v>17272887.579999998</v>
      </c>
      <c r="S98" s="36">
        <f t="shared" si="105"/>
        <v>-1.3998797849801292E-6</v>
      </c>
      <c r="T98" s="35">
        <f t="shared" si="118"/>
        <v>0</v>
      </c>
      <c r="U98" s="35">
        <f t="shared" si="118"/>
        <v>0</v>
      </c>
      <c r="V98" s="36" t="e">
        <f t="shared" si="106"/>
        <v>#DIV/0!</v>
      </c>
      <c r="W98" s="37" t="s">
        <v>231</v>
      </c>
      <c r="X98" s="72" t="s">
        <v>461</v>
      </c>
      <c r="Y98" s="20" t="s">
        <v>462</v>
      </c>
      <c r="Z98" s="20" t="s">
        <v>463</v>
      </c>
      <c r="AA98" s="26" t="s">
        <v>464</v>
      </c>
      <c r="AB98" s="22">
        <v>1326891939.8199999</v>
      </c>
      <c r="AC98" s="22">
        <v>664781560.24000001</v>
      </c>
      <c r="AD98" s="22">
        <v>0</v>
      </c>
      <c r="AE98" s="22">
        <v>0</v>
      </c>
      <c r="AF98" s="22">
        <v>0</v>
      </c>
      <c r="AG98" s="22">
        <v>0</v>
      </c>
      <c r="AH98" s="22">
        <v>662110379.58000004</v>
      </c>
      <c r="AI98" s="22">
        <v>78769974.379999995</v>
      </c>
    </row>
    <row r="99" spans="1:35" s="38" customFormat="1" ht="25.5" x14ac:dyDescent="0.2">
      <c r="A99" s="39" t="s">
        <v>465</v>
      </c>
      <c r="B99" s="39" t="s">
        <v>466</v>
      </c>
      <c r="C99" s="39" t="s">
        <v>167</v>
      </c>
      <c r="D99" s="44" t="s">
        <v>467</v>
      </c>
      <c r="E99" s="41">
        <f t="shared" ref="E99:E100" si="121">H99+K99+Q99+N99</f>
        <v>0</v>
      </c>
      <c r="F99" s="41">
        <f t="shared" ref="F99:F100" si="122">I99+L99+R99+O99</f>
        <v>0</v>
      </c>
      <c r="G99" s="36" t="e">
        <f t="shared" si="102"/>
        <v>#DIV/0!</v>
      </c>
      <c r="H99" s="42"/>
      <c r="I99" s="42"/>
      <c r="J99" s="36" t="e">
        <f t="shared" si="103"/>
        <v>#DIV/0!</v>
      </c>
      <c r="K99" s="42"/>
      <c r="L99" s="42"/>
      <c r="M99" s="36" t="e">
        <f t="shared" si="104"/>
        <v>#DIV/0!</v>
      </c>
      <c r="N99" s="42"/>
      <c r="O99" s="42"/>
      <c r="P99" s="36" t="e">
        <f t="shared" si="49"/>
        <v>#DIV/0!</v>
      </c>
      <c r="Q99" s="42"/>
      <c r="R99" s="42"/>
      <c r="S99" s="36" t="e">
        <f t="shared" si="105"/>
        <v>#DIV/0!</v>
      </c>
      <c r="T99" s="42"/>
      <c r="U99" s="42"/>
      <c r="V99" s="36" t="e">
        <f t="shared" si="106"/>
        <v>#DIV/0!</v>
      </c>
      <c r="W99" s="43" t="s">
        <v>231</v>
      </c>
      <c r="X99" s="71" t="s">
        <v>465</v>
      </c>
      <c r="Y99" s="17" t="s">
        <v>466</v>
      </c>
      <c r="Z99" s="17" t="s">
        <v>167</v>
      </c>
      <c r="AA99" s="67" t="s">
        <v>467</v>
      </c>
      <c r="AB99" s="19">
        <v>81847020.439999998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81847020.439999998</v>
      </c>
      <c r="AI99" s="19">
        <v>44734383.380000003</v>
      </c>
    </row>
    <row r="100" spans="1:35" s="38" customFormat="1" ht="25.5" x14ac:dyDescent="0.2">
      <c r="A100" s="39" t="s">
        <v>468</v>
      </c>
      <c r="B100" s="39" t="s">
        <v>469</v>
      </c>
      <c r="C100" s="39" t="s">
        <v>169</v>
      </c>
      <c r="D100" s="44" t="s">
        <v>168</v>
      </c>
      <c r="E100" s="41">
        <f t="shared" si="121"/>
        <v>0</v>
      </c>
      <c r="F100" s="41">
        <f t="shared" si="122"/>
        <v>0</v>
      </c>
      <c r="G100" s="36" t="e">
        <f t="shared" si="102"/>
        <v>#DIV/0!</v>
      </c>
      <c r="H100" s="42"/>
      <c r="I100" s="42"/>
      <c r="J100" s="36" t="e">
        <f t="shared" si="103"/>
        <v>#DIV/0!</v>
      </c>
      <c r="K100" s="42"/>
      <c r="L100" s="42"/>
      <c r="M100" s="36" t="e">
        <f t="shared" si="104"/>
        <v>#DIV/0!</v>
      </c>
      <c r="N100" s="42"/>
      <c r="O100" s="42"/>
      <c r="P100" s="36" t="e">
        <f t="shared" si="49"/>
        <v>#DIV/0!</v>
      </c>
      <c r="Q100" s="42"/>
      <c r="R100" s="42"/>
      <c r="S100" s="36" t="e">
        <f t="shared" si="105"/>
        <v>#DIV/0!</v>
      </c>
      <c r="T100" s="42"/>
      <c r="U100" s="42"/>
      <c r="V100" s="36" t="e">
        <f t="shared" si="106"/>
        <v>#DIV/0!</v>
      </c>
      <c r="W100" s="43" t="s">
        <v>231</v>
      </c>
      <c r="X100" s="71" t="s">
        <v>468</v>
      </c>
      <c r="Y100" s="17" t="s">
        <v>469</v>
      </c>
      <c r="Z100" s="17" t="s">
        <v>169</v>
      </c>
      <c r="AA100" s="67" t="s">
        <v>168</v>
      </c>
      <c r="AB100" s="19">
        <v>17503400</v>
      </c>
      <c r="AC100" s="19">
        <v>12908600</v>
      </c>
      <c r="AD100" s="19">
        <v>0</v>
      </c>
      <c r="AE100" s="19">
        <v>0</v>
      </c>
      <c r="AF100" s="19">
        <v>0</v>
      </c>
      <c r="AG100" s="19">
        <v>0</v>
      </c>
      <c r="AH100" s="19">
        <v>4594800</v>
      </c>
      <c r="AI100" s="19">
        <v>0</v>
      </c>
    </row>
    <row r="101" spans="1:35" s="38" customFormat="1" ht="38.25" x14ac:dyDescent="0.2">
      <c r="A101" s="33" t="s">
        <v>470</v>
      </c>
      <c r="B101" s="33" t="s">
        <v>471</v>
      </c>
      <c r="C101" s="33" t="s">
        <v>170</v>
      </c>
      <c r="D101" s="34" t="s">
        <v>472</v>
      </c>
      <c r="E101" s="35">
        <f>SUM(E102:E111)</f>
        <v>19018541.760000002</v>
      </c>
      <c r="F101" s="35">
        <f t="shared" ref="F101:U101" si="123">SUM(F102:F111)</f>
        <v>19018517.580000002</v>
      </c>
      <c r="G101" s="36">
        <f t="shared" si="102"/>
        <v>-1.2713908513761751E-6</v>
      </c>
      <c r="H101" s="35">
        <f t="shared" si="123"/>
        <v>1745630</v>
      </c>
      <c r="I101" s="35">
        <f t="shared" si="123"/>
        <v>1745630</v>
      </c>
      <c r="J101" s="36">
        <f t="shared" si="103"/>
        <v>0</v>
      </c>
      <c r="K101" s="35">
        <f t="shared" si="123"/>
        <v>0</v>
      </c>
      <c r="L101" s="35">
        <f t="shared" si="123"/>
        <v>0</v>
      </c>
      <c r="M101" s="36" t="e">
        <f t="shared" si="104"/>
        <v>#DIV/0!</v>
      </c>
      <c r="N101" s="35">
        <f t="shared" ref="N101" si="124">SUM(N102:N111)</f>
        <v>0</v>
      </c>
      <c r="O101" s="35">
        <f t="shared" ref="O101" si="125">SUM(O102:O111)</f>
        <v>0</v>
      </c>
      <c r="P101" s="36" t="e">
        <f t="shared" si="49"/>
        <v>#DIV/0!</v>
      </c>
      <c r="Q101" s="35">
        <f t="shared" si="123"/>
        <v>17272911.759999998</v>
      </c>
      <c r="R101" s="35">
        <f t="shared" si="123"/>
        <v>17272887.579999998</v>
      </c>
      <c r="S101" s="36">
        <f t="shared" si="105"/>
        <v>-1.3998797849801292E-6</v>
      </c>
      <c r="T101" s="35">
        <f t="shared" si="123"/>
        <v>0</v>
      </c>
      <c r="U101" s="35">
        <f t="shared" si="123"/>
        <v>0</v>
      </c>
      <c r="V101" s="36" t="e">
        <f t="shared" si="106"/>
        <v>#DIV/0!</v>
      </c>
      <c r="W101" s="37" t="s">
        <v>231</v>
      </c>
      <c r="X101" s="72" t="s">
        <v>470</v>
      </c>
      <c r="Y101" s="20" t="s">
        <v>471</v>
      </c>
      <c r="Z101" s="20" t="s">
        <v>170</v>
      </c>
      <c r="AA101" s="65" t="s">
        <v>472</v>
      </c>
      <c r="AB101" s="22">
        <v>1227541519.3800001</v>
      </c>
      <c r="AC101" s="22">
        <v>651872960.24000001</v>
      </c>
      <c r="AD101" s="22">
        <v>0</v>
      </c>
      <c r="AE101" s="22">
        <v>0</v>
      </c>
      <c r="AF101" s="22">
        <v>0</v>
      </c>
      <c r="AG101" s="22">
        <v>0</v>
      </c>
      <c r="AH101" s="22">
        <v>575668559.13999999</v>
      </c>
      <c r="AI101" s="22">
        <v>34035591</v>
      </c>
    </row>
    <row r="102" spans="1:35" s="38" customFormat="1" x14ac:dyDescent="0.2">
      <c r="A102" s="39" t="s">
        <v>473</v>
      </c>
      <c r="B102" s="39" t="s">
        <v>474</v>
      </c>
      <c r="C102" s="39" t="s">
        <v>170</v>
      </c>
      <c r="D102" s="40" t="s">
        <v>475</v>
      </c>
      <c r="E102" s="41">
        <f t="shared" ref="E102:E112" si="126">H102+K102+Q102+N102</f>
        <v>606262.53</v>
      </c>
      <c r="F102" s="41">
        <f t="shared" ref="F102:F112" si="127">I102+L102+R102+O102</f>
        <v>606262</v>
      </c>
      <c r="G102" s="36">
        <f t="shared" si="102"/>
        <v>-8.7420873595700499E-7</v>
      </c>
      <c r="H102" s="42"/>
      <c r="I102" s="42"/>
      <c r="J102" s="36" t="e">
        <f t="shared" si="103"/>
        <v>#DIV/0!</v>
      </c>
      <c r="K102" s="42"/>
      <c r="L102" s="42"/>
      <c r="M102" s="36" t="e">
        <f t="shared" si="104"/>
        <v>#DIV/0!</v>
      </c>
      <c r="N102" s="42"/>
      <c r="O102" s="42"/>
      <c r="P102" s="36" t="e">
        <f t="shared" si="49"/>
        <v>#DIV/0!</v>
      </c>
      <c r="Q102" s="42">
        <v>606262.53</v>
      </c>
      <c r="R102" s="42">
        <v>606262</v>
      </c>
      <c r="S102" s="36">
        <f t="shared" si="105"/>
        <v>-8.7420873595700499E-7</v>
      </c>
      <c r="T102" s="42"/>
      <c r="U102" s="42"/>
      <c r="V102" s="36" t="e">
        <f t="shared" si="106"/>
        <v>#DIV/0!</v>
      </c>
      <c r="W102" s="43" t="s">
        <v>231</v>
      </c>
      <c r="X102" s="71" t="s">
        <v>473</v>
      </c>
      <c r="Y102" s="17" t="s">
        <v>474</v>
      </c>
      <c r="Z102" s="17" t="s">
        <v>170</v>
      </c>
      <c r="AA102" s="66" t="s">
        <v>475</v>
      </c>
      <c r="AB102" s="19">
        <v>11664156.1</v>
      </c>
      <c r="AC102" s="19">
        <v>972600</v>
      </c>
      <c r="AD102" s="19">
        <v>0</v>
      </c>
      <c r="AE102" s="19">
        <v>0</v>
      </c>
      <c r="AF102" s="19">
        <v>0</v>
      </c>
      <c r="AG102" s="19">
        <v>0</v>
      </c>
      <c r="AH102" s="19">
        <v>10691556.1</v>
      </c>
      <c r="AI102" s="19">
        <v>0</v>
      </c>
    </row>
    <row r="103" spans="1:35" s="38" customFormat="1" x14ac:dyDescent="0.2">
      <c r="A103" s="39" t="s">
        <v>476</v>
      </c>
      <c r="B103" s="39" t="s">
        <v>477</v>
      </c>
      <c r="C103" s="39" t="s">
        <v>170</v>
      </c>
      <c r="D103" s="40" t="s">
        <v>171</v>
      </c>
      <c r="E103" s="41">
        <f t="shared" si="126"/>
        <v>0</v>
      </c>
      <c r="F103" s="41">
        <f t="shared" si="127"/>
        <v>0</v>
      </c>
      <c r="G103" s="36" t="e">
        <f t="shared" si="102"/>
        <v>#DIV/0!</v>
      </c>
      <c r="H103" s="42"/>
      <c r="I103" s="42"/>
      <c r="J103" s="36" t="e">
        <f t="shared" si="103"/>
        <v>#DIV/0!</v>
      </c>
      <c r="K103" s="42"/>
      <c r="L103" s="42"/>
      <c r="M103" s="36" t="e">
        <f t="shared" si="104"/>
        <v>#DIV/0!</v>
      </c>
      <c r="N103" s="42"/>
      <c r="O103" s="42"/>
      <c r="P103" s="36" t="e">
        <f t="shared" si="49"/>
        <v>#DIV/0!</v>
      </c>
      <c r="Q103" s="42"/>
      <c r="R103" s="42"/>
      <c r="S103" s="36" t="e">
        <f t="shared" si="105"/>
        <v>#DIV/0!</v>
      </c>
      <c r="T103" s="42"/>
      <c r="U103" s="42"/>
      <c r="V103" s="36" t="e">
        <f t="shared" si="106"/>
        <v>#DIV/0!</v>
      </c>
      <c r="W103" s="43" t="s">
        <v>231</v>
      </c>
      <c r="X103" s="71" t="s">
        <v>476</v>
      </c>
      <c r="Y103" s="17" t="s">
        <v>477</v>
      </c>
      <c r="Z103" s="17" t="s">
        <v>170</v>
      </c>
      <c r="AA103" s="66" t="s">
        <v>171</v>
      </c>
      <c r="AB103" s="19">
        <v>5303388.25</v>
      </c>
      <c r="AC103" s="19">
        <v>671700</v>
      </c>
      <c r="AD103" s="19">
        <v>0</v>
      </c>
      <c r="AE103" s="19">
        <v>0</v>
      </c>
      <c r="AF103" s="19">
        <v>0</v>
      </c>
      <c r="AG103" s="19">
        <v>0</v>
      </c>
      <c r="AH103" s="19">
        <v>4631688.25</v>
      </c>
      <c r="AI103" s="19">
        <v>350000</v>
      </c>
    </row>
    <row r="104" spans="1:35" s="38" customFormat="1" x14ac:dyDescent="0.2">
      <c r="A104" s="39" t="s">
        <v>478</v>
      </c>
      <c r="B104" s="39" t="s">
        <v>479</v>
      </c>
      <c r="C104" s="39" t="s">
        <v>170</v>
      </c>
      <c r="D104" s="40" t="s">
        <v>172</v>
      </c>
      <c r="E104" s="41">
        <f t="shared" si="126"/>
        <v>2358453.7000000002</v>
      </c>
      <c r="F104" s="41">
        <f t="shared" si="127"/>
        <v>2358447.48</v>
      </c>
      <c r="G104" s="36">
        <f t="shared" si="102"/>
        <v>-2.6373212246300071E-6</v>
      </c>
      <c r="H104" s="42">
        <v>1745630</v>
      </c>
      <c r="I104" s="42">
        <v>1745630</v>
      </c>
      <c r="J104" s="36">
        <f t="shared" si="103"/>
        <v>0</v>
      </c>
      <c r="K104" s="42"/>
      <c r="L104" s="42"/>
      <c r="M104" s="36" t="e">
        <f t="shared" si="104"/>
        <v>#DIV/0!</v>
      </c>
      <c r="N104" s="42"/>
      <c r="O104" s="42"/>
      <c r="P104" s="36" t="e">
        <f t="shared" si="49"/>
        <v>#DIV/0!</v>
      </c>
      <c r="Q104" s="42">
        <v>612823.69999999995</v>
      </c>
      <c r="R104" s="42">
        <v>612817.48</v>
      </c>
      <c r="S104" s="36">
        <f t="shared" si="105"/>
        <v>-1.0149738007836362E-5</v>
      </c>
      <c r="T104" s="42"/>
      <c r="U104" s="42"/>
      <c r="V104" s="36" t="e">
        <f t="shared" si="106"/>
        <v>#DIV/0!</v>
      </c>
      <c r="W104" s="43" t="s">
        <v>231</v>
      </c>
      <c r="X104" s="71" t="s">
        <v>478</v>
      </c>
      <c r="Y104" s="17" t="s">
        <v>479</v>
      </c>
      <c r="Z104" s="17" t="s">
        <v>170</v>
      </c>
      <c r="AA104" s="66" t="s">
        <v>172</v>
      </c>
      <c r="AB104" s="19">
        <v>218574586.06</v>
      </c>
      <c r="AC104" s="19">
        <v>193722152.34999999</v>
      </c>
      <c r="AD104" s="19">
        <v>0</v>
      </c>
      <c r="AE104" s="19">
        <v>0</v>
      </c>
      <c r="AF104" s="19">
        <v>0</v>
      </c>
      <c r="AG104" s="19">
        <v>0</v>
      </c>
      <c r="AH104" s="19">
        <v>24852433.710000001</v>
      </c>
      <c r="AI104" s="19">
        <v>0</v>
      </c>
    </row>
    <row r="105" spans="1:35" s="38" customFormat="1" x14ac:dyDescent="0.2">
      <c r="A105" s="39" t="s">
        <v>480</v>
      </c>
      <c r="B105" s="39" t="s">
        <v>481</v>
      </c>
      <c r="C105" s="39" t="s">
        <v>170</v>
      </c>
      <c r="D105" s="40" t="s">
        <v>173</v>
      </c>
      <c r="E105" s="41">
        <f t="shared" si="126"/>
        <v>293668.13</v>
      </c>
      <c r="F105" s="41">
        <f t="shared" si="127"/>
        <v>293668.13</v>
      </c>
      <c r="G105" s="36">
        <f t="shared" si="102"/>
        <v>0</v>
      </c>
      <c r="H105" s="42"/>
      <c r="I105" s="42"/>
      <c r="J105" s="36" t="e">
        <f t="shared" si="103"/>
        <v>#DIV/0!</v>
      </c>
      <c r="K105" s="42"/>
      <c r="L105" s="42"/>
      <c r="M105" s="36" t="e">
        <f t="shared" si="104"/>
        <v>#DIV/0!</v>
      </c>
      <c r="N105" s="42"/>
      <c r="O105" s="42"/>
      <c r="P105" s="36" t="e">
        <f t="shared" si="49"/>
        <v>#DIV/0!</v>
      </c>
      <c r="Q105" s="42">
        <v>293668.13</v>
      </c>
      <c r="R105" s="42">
        <v>293668.13</v>
      </c>
      <c r="S105" s="36">
        <f t="shared" si="105"/>
        <v>0</v>
      </c>
      <c r="T105" s="42"/>
      <c r="U105" s="42"/>
      <c r="V105" s="36" t="e">
        <f t="shared" si="106"/>
        <v>#DIV/0!</v>
      </c>
      <c r="W105" s="43" t="s">
        <v>231</v>
      </c>
      <c r="X105" s="71" t="s">
        <v>480</v>
      </c>
      <c r="Y105" s="17" t="s">
        <v>481</v>
      </c>
      <c r="Z105" s="17" t="s">
        <v>170</v>
      </c>
      <c r="AA105" s="66" t="s">
        <v>173</v>
      </c>
      <c r="AB105" s="19">
        <v>101802816.03</v>
      </c>
      <c r="AC105" s="19">
        <v>87720000</v>
      </c>
      <c r="AD105" s="19">
        <v>0</v>
      </c>
      <c r="AE105" s="19">
        <v>0</v>
      </c>
      <c r="AF105" s="19">
        <v>0</v>
      </c>
      <c r="AG105" s="19">
        <v>0</v>
      </c>
      <c r="AH105" s="19">
        <v>14082816.029999999</v>
      </c>
      <c r="AI105" s="19">
        <v>2138400</v>
      </c>
    </row>
    <row r="106" spans="1:35" s="38" customFormat="1" x14ac:dyDescent="0.2">
      <c r="A106" s="39" t="s">
        <v>482</v>
      </c>
      <c r="B106" s="39" t="s">
        <v>483</v>
      </c>
      <c r="C106" s="39" t="s">
        <v>170</v>
      </c>
      <c r="D106" s="40" t="s">
        <v>174</v>
      </c>
      <c r="E106" s="41">
        <f t="shared" si="126"/>
        <v>5284351.84</v>
      </c>
      <c r="F106" s="41">
        <f t="shared" si="127"/>
        <v>5284351.84</v>
      </c>
      <c r="G106" s="36">
        <f t="shared" si="102"/>
        <v>0</v>
      </c>
      <c r="H106" s="42"/>
      <c r="I106" s="42"/>
      <c r="J106" s="36" t="e">
        <f t="shared" si="103"/>
        <v>#DIV/0!</v>
      </c>
      <c r="K106" s="42"/>
      <c r="L106" s="42"/>
      <c r="M106" s="36" t="e">
        <f t="shared" si="104"/>
        <v>#DIV/0!</v>
      </c>
      <c r="N106" s="42"/>
      <c r="O106" s="42"/>
      <c r="P106" s="36" t="e">
        <f t="shared" si="49"/>
        <v>#DIV/0!</v>
      </c>
      <c r="Q106" s="42">
        <v>5284351.84</v>
      </c>
      <c r="R106" s="42">
        <v>5284351.84</v>
      </c>
      <c r="S106" s="36">
        <f t="shared" si="105"/>
        <v>0</v>
      </c>
      <c r="T106" s="42"/>
      <c r="U106" s="42"/>
      <c r="V106" s="36" t="e">
        <f t="shared" si="106"/>
        <v>#DIV/0!</v>
      </c>
      <c r="W106" s="43" t="s">
        <v>231</v>
      </c>
      <c r="X106" s="71" t="s">
        <v>482</v>
      </c>
      <c r="Y106" s="17" t="s">
        <v>483</v>
      </c>
      <c r="Z106" s="17" t="s">
        <v>170</v>
      </c>
      <c r="AA106" s="66" t="s">
        <v>174</v>
      </c>
      <c r="AB106" s="19">
        <v>167240926.40000001</v>
      </c>
      <c r="AC106" s="19">
        <v>28735611.699999999</v>
      </c>
      <c r="AD106" s="19">
        <v>0</v>
      </c>
      <c r="AE106" s="19">
        <v>0</v>
      </c>
      <c r="AF106" s="19">
        <v>0</v>
      </c>
      <c r="AG106" s="19">
        <v>0</v>
      </c>
      <c r="AH106" s="19">
        <v>138505314.69999999</v>
      </c>
      <c r="AI106" s="19">
        <v>0</v>
      </c>
    </row>
    <row r="107" spans="1:35" s="38" customFormat="1" x14ac:dyDescent="0.2">
      <c r="A107" s="39" t="s">
        <v>484</v>
      </c>
      <c r="B107" s="39" t="s">
        <v>485</v>
      </c>
      <c r="C107" s="39" t="s">
        <v>170</v>
      </c>
      <c r="D107" s="40" t="s">
        <v>175</v>
      </c>
      <c r="E107" s="41">
        <f t="shared" si="126"/>
        <v>9562250.75</v>
      </c>
      <c r="F107" s="41">
        <f t="shared" si="127"/>
        <v>9562250.75</v>
      </c>
      <c r="G107" s="36">
        <f t="shared" si="102"/>
        <v>0</v>
      </c>
      <c r="H107" s="42"/>
      <c r="I107" s="42"/>
      <c r="J107" s="36" t="e">
        <f t="shared" si="103"/>
        <v>#DIV/0!</v>
      </c>
      <c r="K107" s="42"/>
      <c r="L107" s="42"/>
      <c r="M107" s="36" t="e">
        <f t="shared" si="104"/>
        <v>#DIV/0!</v>
      </c>
      <c r="N107" s="42"/>
      <c r="O107" s="42"/>
      <c r="P107" s="36" t="e">
        <f t="shared" si="49"/>
        <v>#DIV/0!</v>
      </c>
      <c r="Q107" s="42">
        <v>9562250.75</v>
      </c>
      <c r="R107" s="42">
        <v>9562250.75</v>
      </c>
      <c r="S107" s="36">
        <f t="shared" si="105"/>
        <v>0</v>
      </c>
      <c r="T107" s="42"/>
      <c r="U107" s="42"/>
      <c r="V107" s="36" t="e">
        <f t="shared" si="106"/>
        <v>#DIV/0!</v>
      </c>
      <c r="W107" s="43" t="s">
        <v>231</v>
      </c>
      <c r="X107" s="71" t="s">
        <v>484</v>
      </c>
      <c r="Y107" s="17" t="s">
        <v>485</v>
      </c>
      <c r="Z107" s="17" t="s">
        <v>170</v>
      </c>
      <c r="AA107" s="66" t="s">
        <v>175</v>
      </c>
      <c r="AB107" s="19">
        <v>367012451.48000002</v>
      </c>
      <c r="AC107" s="19">
        <v>116528325.3</v>
      </c>
      <c r="AD107" s="19">
        <v>0</v>
      </c>
      <c r="AE107" s="19">
        <v>0</v>
      </c>
      <c r="AF107" s="19">
        <v>0</v>
      </c>
      <c r="AG107" s="19">
        <v>0</v>
      </c>
      <c r="AH107" s="19">
        <v>250484126.18000001</v>
      </c>
      <c r="AI107" s="19">
        <v>7312611</v>
      </c>
    </row>
    <row r="108" spans="1:35" s="38" customFormat="1" x14ac:dyDescent="0.2">
      <c r="A108" s="39" t="s">
        <v>486</v>
      </c>
      <c r="B108" s="39" t="s">
        <v>487</v>
      </c>
      <c r="C108" s="39" t="s">
        <v>170</v>
      </c>
      <c r="D108" s="40" t="s">
        <v>176</v>
      </c>
      <c r="E108" s="41">
        <f t="shared" si="126"/>
        <v>269475.78000000003</v>
      </c>
      <c r="F108" s="41">
        <f t="shared" si="127"/>
        <v>269475.78000000003</v>
      </c>
      <c r="G108" s="36">
        <f t="shared" si="102"/>
        <v>0</v>
      </c>
      <c r="H108" s="42"/>
      <c r="I108" s="42"/>
      <c r="J108" s="36" t="e">
        <f t="shared" si="103"/>
        <v>#DIV/0!</v>
      </c>
      <c r="K108" s="42"/>
      <c r="L108" s="42"/>
      <c r="M108" s="36" t="e">
        <f t="shared" si="104"/>
        <v>#DIV/0!</v>
      </c>
      <c r="N108" s="42"/>
      <c r="O108" s="42"/>
      <c r="P108" s="36" t="e">
        <f t="shared" si="49"/>
        <v>#DIV/0!</v>
      </c>
      <c r="Q108" s="42">
        <v>269475.78000000003</v>
      </c>
      <c r="R108" s="42">
        <v>269475.78000000003</v>
      </c>
      <c r="S108" s="36">
        <f t="shared" si="105"/>
        <v>0</v>
      </c>
      <c r="T108" s="42"/>
      <c r="U108" s="42"/>
      <c r="V108" s="36" t="e">
        <f t="shared" si="106"/>
        <v>#DIV/0!</v>
      </c>
      <c r="W108" s="43" t="s">
        <v>231</v>
      </c>
      <c r="X108" s="71" t="s">
        <v>486</v>
      </c>
      <c r="Y108" s="17" t="s">
        <v>487</v>
      </c>
      <c r="Z108" s="17" t="s">
        <v>170</v>
      </c>
      <c r="AA108" s="66" t="s">
        <v>176</v>
      </c>
      <c r="AB108" s="19">
        <v>213046068.72999999</v>
      </c>
      <c r="AC108" s="19">
        <v>154880183.25</v>
      </c>
      <c r="AD108" s="19">
        <v>0</v>
      </c>
      <c r="AE108" s="19">
        <v>0</v>
      </c>
      <c r="AF108" s="19">
        <v>0</v>
      </c>
      <c r="AG108" s="19">
        <v>0</v>
      </c>
      <c r="AH108" s="19">
        <v>58165885.479999997</v>
      </c>
      <c r="AI108" s="19">
        <v>19897800</v>
      </c>
    </row>
    <row r="109" spans="1:35" s="38" customFormat="1" x14ac:dyDescent="0.2">
      <c r="A109" s="39" t="s">
        <v>488</v>
      </c>
      <c r="B109" s="39" t="s">
        <v>489</v>
      </c>
      <c r="C109" s="39" t="s">
        <v>170</v>
      </c>
      <c r="D109" s="40" t="s">
        <v>490</v>
      </c>
      <c r="E109" s="41">
        <f t="shared" si="126"/>
        <v>0</v>
      </c>
      <c r="F109" s="41">
        <f t="shared" si="127"/>
        <v>0</v>
      </c>
      <c r="G109" s="36" t="e">
        <f t="shared" si="102"/>
        <v>#DIV/0!</v>
      </c>
      <c r="H109" s="42"/>
      <c r="I109" s="42"/>
      <c r="J109" s="36" t="e">
        <f t="shared" si="103"/>
        <v>#DIV/0!</v>
      </c>
      <c r="K109" s="42"/>
      <c r="L109" s="42"/>
      <c r="M109" s="36" t="e">
        <f t="shared" si="104"/>
        <v>#DIV/0!</v>
      </c>
      <c r="N109" s="42"/>
      <c r="O109" s="42"/>
      <c r="P109" s="36" t="e">
        <f t="shared" si="49"/>
        <v>#DIV/0!</v>
      </c>
      <c r="Q109" s="42"/>
      <c r="R109" s="42"/>
      <c r="S109" s="36" t="e">
        <f t="shared" si="105"/>
        <v>#DIV/0!</v>
      </c>
      <c r="T109" s="42"/>
      <c r="U109" s="42"/>
      <c r="V109" s="36" t="e">
        <f t="shared" si="106"/>
        <v>#DIV/0!</v>
      </c>
      <c r="W109" s="43" t="s">
        <v>231</v>
      </c>
      <c r="X109" s="71" t="s">
        <v>488</v>
      </c>
      <c r="Y109" s="17" t="s">
        <v>489</v>
      </c>
      <c r="Z109" s="17" t="s">
        <v>170</v>
      </c>
      <c r="AA109" s="66" t="s">
        <v>490</v>
      </c>
      <c r="AB109" s="19">
        <v>180000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180000</v>
      </c>
      <c r="AI109" s="19">
        <v>0</v>
      </c>
    </row>
    <row r="110" spans="1:35" s="38" customFormat="1" x14ac:dyDescent="0.2">
      <c r="A110" s="39" t="s">
        <v>491</v>
      </c>
      <c r="B110" s="39" t="s">
        <v>492</v>
      </c>
      <c r="C110" s="39" t="s">
        <v>170</v>
      </c>
      <c r="D110" s="40" t="s">
        <v>493</v>
      </c>
      <c r="E110" s="41">
        <f t="shared" si="126"/>
        <v>644079.03</v>
      </c>
      <c r="F110" s="41">
        <f t="shared" si="127"/>
        <v>644061.6</v>
      </c>
      <c r="G110" s="36">
        <f t="shared" si="102"/>
        <v>-2.7061896426094911E-5</v>
      </c>
      <c r="H110" s="42"/>
      <c r="I110" s="42"/>
      <c r="J110" s="36" t="e">
        <f t="shared" si="103"/>
        <v>#DIV/0!</v>
      </c>
      <c r="K110" s="42"/>
      <c r="L110" s="42"/>
      <c r="M110" s="36" t="e">
        <f t="shared" si="104"/>
        <v>#DIV/0!</v>
      </c>
      <c r="N110" s="42"/>
      <c r="O110" s="42"/>
      <c r="P110" s="36" t="e">
        <f t="shared" ref="P110:P144" si="128">O110/N110-1</f>
        <v>#DIV/0!</v>
      </c>
      <c r="Q110" s="42">
        <v>644079.03</v>
      </c>
      <c r="R110" s="42">
        <v>644061.6</v>
      </c>
      <c r="S110" s="36">
        <f t="shared" si="105"/>
        <v>-2.7061896426094911E-5</v>
      </c>
      <c r="T110" s="42"/>
      <c r="U110" s="42"/>
      <c r="V110" s="36" t="e">
        <f t="shared" si="106"/>
        <v>#DIV/0!</v>
      </c>
      <c r="W110" s="43" t="s">
        <v>231</v>
      </c>
      <c r="X110" s="71" t="s">
        <v>491</v>
      </c>
      <c r="Y110" s="17" t="s">
        <v>492</v>
      </c>
      <c r="Z110" s="17" t="s">
        <v>170</v>
      </c>
      <c r="AA110" s="66" t="s">
        <v>493</v>
      </c>
      <c r="AB110" s="19">
        <v>141574426.33000001</v>
      </c>
      <c r="AC110" s="19">
        <v>67600187.640000001</v>
      </c>
      <c r="AD110" s="19">
        <v>0</v>
      </c>
      <c r="AE110" s="19">
        <v>0</v>
      </c>
      <c r="AF110" s="19">
        <v>0</v>
      </c>
      <c r="AG110" s="19">
        <v>0</v>
      </c>
      <c r="AH110" s="19">
        <v>73974238.689999998</v>
      </c>
      <c r="AI110" s="19">
        <v>4336780</v>
      </c>
    </row>
    <row r="111" spans="1:35" s="38" customFormat="1" ht="38.25" x14ac:dyDescent="0.2">
      <c r="A111" s="39" t="s">
        <v>494</v>
      </c>
      <c r="B111" s="39" t="s">
        <v>495</v>
      </c>
      <c r="C111" s="39" t="s">
        <v>170</v>
      </c>
      <c r="D111" s="40" t="s">
        <v>496</v>
      </c>
      <c r="E111" s="41">
        <f t="shared" si="126"/>
        <v>0</v>
      </c>
      <c r="F111" s="41">
        <f t="shared" si="127"/>
        <v>0</v>
      </c>
      <c r="G111" s="36" t="e">
        <f t="shared" si="102"/>
        <v>#DIV/0!</v>
      </c>
      <c r="H111" s="42"/>
      <c r="I111" s="42"/>
      <c r="J111" s="36" t="e">
        <f t="shared" si="103"/>
        <v>#DIV/0!</v>
      </c>
      <c r="K111" s="42"/>
      <c r="L111" s="42"/>
      <c r="M111" s="36" t="e">
        <f t="shared" si="104"/>
        <v>#DIV/0!</v>
      </c>
      <c r="N111" s="42"/>
      <c r="O111" s="42"/>
      <c r="P111" s="36" t="e">
        <f t="shared" si="128"/>
        <v>#DIV/0!</v>
      </c>
      <c r="Q111" s="42"/>
      <c r="R111" s="42"/>
      <c r="S111" s="36" t="e">
        <f t="shared" si="105"/>
        <v>#DIV/0!</v>
      </c>
      <c r="T111" s="42"/>
      <c r="U111" s="42"/>
      <c r="V111" s="36" t="e">
        <f t="shared" si="106"/>
        <v>#DIV/0!</v>
      </c>
      <c r="W111" s="43" t="s">
        <v>231</v>
      </c>
      <c r="X111" s="71" t="s">
        <v>494</v>
      </c>
      <c r="Y111" s="17" t="s">
        <v>495</v>
      </c>
      <c r="Z111" s="17" t="s">
        <v>170</v>
      </c>
      <c r="AA111" s="66" t="s">
        <v>496</v>
      </c>
      <c r="AB111" s="19">
        <v>1142700</v>
      </c>
      <c r="AC111" s="19">
        <v>1042200</v>
      </c>
      <c r="AD111" s="19">
        <v>0</v>
      </c>
      <c r="AE111" s="19">
        <v>0</v>
      </c>
      <c r="AF111" s="19">
        <v>0</v>
      </c>
      <c r="AG111" s="19">
        <v>0</v>
      </c>
      <c r="AH111" s="19">
        <v>100500</v>
      </c>
      <c r="AI111" s="19">
        <v>0</v>
      </c>
    </row>
    <row r="112" spans="1:35" s="38" customFormat="1" x14ac:dyDescent="0.2">
      <c r="A112" s="39" t="s">
        <v>497</v>
      </c>
      <c r="B112" s="39" t="s">
        <v>498</v>
      </c>
      <c r="C112" s="39" t="s">
        <v>166</v>
      </c>
      <c r="D112" s="45" t="s">
        <v>499</v>
      </c>
      <c r="E112" s="41">
        <f t="shared" si="126"/>
        <v>0</v>
      </c>
      <c r="F112" s="41">
        <f t="shared" si="127"/>
        <v>0</v>
      </c>
      <c r="G112" s="36" t="e">
        <f t="shared" si="102"/>
        <v>#DIV/0!</v>
      </c>
      <c r="H112" s="42"/>
      <c r="I112" s="42"/>
      <c r="J112" s="36" t="e">
        <f t="shared" si="103"/>
        <v>#DIV/0!</v>
      </c>
      <c r="K112" s="42"/>
      <c r="L112" s="42"/>
      <c r="M112" s="36" t="e">
        <f t="shared" si="104"/>
        <v>#DIV/0!</v>
      </c>
      <c r="N112" s="42"/>
      <c r="O112" s="42"/>
      <c r="P112" s="36" t="e">
        <f t="shared" si="128"/>
        <v>#DIV/0!</v>
      </c>
      <c r="Q112" s="42"/>
      <c r="R112" s="42"/>
      <c r="S112" s="36" t="e">
        <f t="shared" si="105"/>
        <v>#DIV/0!</v>
      </c>
      <c r="T112" s="42"/>
      <c r="U112" s="42"/>
      <c r="V112" s="36" t="e">
        <f t="shared" si="106"/>
        <v>#DIV/0!</v>
      </c>
      <c r="W112" s="43" t="s">
        <v>231</v>
      </c>
      <c r="X112" s="71" t="s">
        <v>497</v>
      </c>
      <c r="Y112" s="17" t="s">
        <v>498</v>
      </c>
      <c r="Z112" s="17" t="s">
        <v>166</v>
      </c>
      <c r="AA112" s="68" t="s">
        <v>499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</row>
    <row r="113" spans="1:35" s="38" customFormat="1" ht="25.5" x14ac:dyDescent="0.2">
      <c r="A113" s="33" t="s">
        <v>500</v>
      </c>
      <c r="B113" s="33" t="s">
        <v>501</v>
      </c>
      <c r="C113" s="33" t="s">
        <v>162</v>
      </c>
      <c r="D113" s="50" t="s">
        <v>161</v>
      </c>
      <c r="E113" s="35">
        <f>SUM(E114:E116)</f>
        <v>0</v>
      </c>
      <c r="F113" s="35">
        <f t="shared" ref="F113:U113" si="129">SUM(F114:F116)</f>
        <v>0</v>
      </c>
      <c r="G113" s="36" t="e">
        <f t="shared" si="102"/>
        <v>#DIV/0!</v>
      </c>
      <c r="H113" s="35">
        <f t="shared" si="129"/>
        <v>0</v>
      </c>
      <c r="I113" s="35">
        <f t="shared" si="129"/>
        <v>0</v>
      </c>
      <c r="J113" s="36" t="e">
        <f t="shared" si="103"/>
        <v>#DIV/0!</v>
      </c>
      <c r="K113" s="35">
        <f t="shared" si="129"/>
        <v>0</v>
      </c>
      <c r="L113" s="35">
        <f t="shared" si="129"/>
        <v>0</v>
      </c>
      <c r="M113" s="36" t="e">
        <f t="shared" si="104"/>
        <v>#DIV/0!</v>
      </c>
      <c r="N113" s="35">
        <f t="shared" ref="N113" si="130">SUM(N114:N116)</f>
        <v>0</v>
      </c>
      <c r="O113" s="35">
        <f t="shared" ref="O113" si="131">SUM(O114:O116)</f>
        <v>0</v>
      </c>
      <c r="P113" s="36" t="e">
        <f t="shared" si="128"/>
        <v>#DIV/0!</v>
      </c>
      <c r="Q113" s="35">
        <f t="shared" si="129"/>
        <v>0</v>
      </c>
      <c r="R113" s="35">
        <f t="shared" si="129"/>
        <v>0</v>
      </c>
      <c r="S113" s="36" t="e">
        <f t="shared" si="105"/>
        <v>#DIV/0!</v>
      </c>
      <c r="T113" s="35">
        <f t="shared" si="129"/>
        <v>0</v>
      </c>
      <c r="U113" s="35">
        <f t="shared" si="129"/>
        <v>0</v>
      </c>
      <c r="V113" s="36" t="e">
        <f t="shared" si="106"/>
        <v>#DIV/0!</v>
      </c>
      <c r="W113" s="37" t="s">
        <v>231</v>
      </c>
      <c r="X113" s="72" t="s">
        <v>500</v>
      </c>
      <c r="Y113" s="20" t="s">
        <v>501</v>
      </c>
      <c r="Z113" s="20" t="s">
        <v>162</v>
      </c>
      <c r="AA113" s="25" t="s">
        <v>161</v>
      </c>
      <c r="AB113" s="22">
        <v>193534697.03999999</v>
      </c>
      <c r="AC113" s="22">
        <v>0</v>
      </c>
      <c r="AD113" s="22">
        <v>0</v>
      </c>
      <c r="AE113" s="22">
        <v>0</v>
      </c>
      <c r="AF113" s="22">
        <v>160789697.03999999</v>
      </c>
      <c r="AG113" s="22">
        <v>0</v>
      </c>
      <c r="AH113" s="22">
        <v>32745000</v>
      </c>
      <c r="AI113" s="22">
        <v>0</v>
      </c>
    </row>
    <row r="114" spans="1:35" s="38" customFormat="1" ht="38.25" x14ac:dyDescent="0.2">
      <c r="A114" s="39" t="s">
        <v>502</v>
      </c>
      <c r="B114" s="39" t="s">
        <v>503</v>
      </c>
      <c r="C114" s="39" t="s">
        <v>163</v>
      </c>
      <c r="D114" s="45" t="s">
        <v>504</v>
      </c>
      <c r="E114" s="41">
        <f t="shared" ref="E114:E116" si="132">H114+K114+Q114+N114</f>
        <v>0</v>
      </c>
      <c r="F114" s="41">
        <f t="shared" ref="F114:F116" si="133">I114+L114+R114+O114</f>
        <v>0</v>
      </c>
      <c r="G114" s="36" t="e">
        <f t="shared" si="102"/>
        <v>#DIV/0!</v>
      </c>
      <c r="H114" s="42"/>
      <c r="I114" s="42"/>
      <c r="J114" s="36" t="e">
        <f t="shared" si="103"/>
        <v>#DIV/0!</v>
      </c>
      <c r="K114" s="42"/>
      <c r="L114" s="42"/>
      <c r="M114" s="36" t="e">
        <f t="shared" si="104"/>
        <v>#DIV/0!</v>
      </c>
      <c r="N114" s="42"/>
      <c r="O114" s="42"/>
      <c r="P114" s="36" t="e">
        <f t="shared" si="128"/>
        <v>#DIV/0!</v>
      </c>
      <c r="Q114" s="42"/>
      <c r="R114" s="42"/>
      <c r="S114" s="36" t="e">
        <f t="shared" si="105"/>
        <v>#DIV/0!</v>
      </c>
      <c r="T114" s="42"/>
      <c r="U114" s="42"/>
      <c r="V114" s="36" t="e">
        <f t="shared" si="106"/>
        <v>#DIV/0!</v>
      </c>
      <c r="W114" s="43" t="s">
        <v>231</v>
      </c>
      <c r="X114" s="71" t="s">
        <v>502</v>
      </c>
      <c r="Y114" s="17" t="s">
        <v>503</v>
      </c>
      <c r="Z114" s="17" t="s">
        <v>163</v>
      </c>
      <c r="AA114" s="68" t="s">
        <v>504</v>
      </c>
      <c r="AB114" s="19">
        <v>16504000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16504000</v>
      </c>
      <c r="AI114" s="19">
        <v>0</v>
      </c>
    </row>
    <row r="115" spans="1:35" s="38" customFormat="1" ht="38.25" x14ac:dyDescent="0.2">
      <c r="A115" s="39" t="s">
        <v>505</v>
      </c>
      <c r="B115" s="39" t="s">
        <v>506</v>
      </c>
      <c r="C115" s="39" t="s">
        <v>164</v>
      </c>
      <c r="D115" s="45" t="s">
        <v>507</v>
      </c>
      <c r="E115" s="41">
        <f t="shared" si="132"/>
        <v>0</v>
      </c>
      <c r="F115" s="41">
        <f t="shared" si="133"/>
        <v>0</v>
      </c>
      <c r="G115" s="36" t="e">
        <f t="shared" si="102"/>
        <v>#DIV/0!</v>
      </c>
      <c r="H115" s="42"/>
      <c r="I115" s="42"/>
      <c r="J115" s="36" t="e">
        <f t="shared" si="103"/>
        <v>#DIV/0!</v>
      </c>
      <c r="K115" s="42"/>
      <c r="L115" s="42"/>
      <c r="M115" s="36" t="e">
        <f t="shared" si="104"/>
        <v>#DIV/0!</v>
      </c>
      <c r="N115" s="42"/>
      <c r="O115" s="42"/>
      <c r="P115" s="36" t="e">
        <f t="shared" si="128"/>
        <v>#DIV/0!</v>
      </c>
      <c r="Q115" s="42"/>
      <c r="R115" s="42"/>
      <c r="S115" s="36" t="e">
        <f t="shared" si="105"/>
        <v>#DIV/0!</v>
      </c>
      <c r="T115" s="42"/>
      <c r="U115" s="42"/>
      <c r="V115" s="36" t="e">
        <f t="shared" si="106"/>
        <v>#DIV/0!</v>
      </c>
      <c r="W115" s="43" t="s">
        <v>231</v>
      </c>
      <c r="X115" s="71" t="s">
        <v>505</v>
      </c>
      <c r="Y115" s="17" t="s">
        <v>506</v>
      </c>
      <c r="Z115" s="17" t="s">
        <v>164</v>
      </c>
      <c r="AA115" s="68" t="s">
        <v>507</v>
      </c>
      <c r="AB115" s="19">
        <v>177030697.03999999</v>
      </c>
      <c r="AC115" s="19">
        <v>0</v>
      </c>
      <c r="AD115" s="19">
        <v>0</v>
      </c>
      <c r="AE115" s="19">
        <v>0</v>
      </c>
      <c r="AF115" s="19">
        <v>160789697.03999999</v>
      </c>
      <c r="AG115" s="19">
        <v>0</v>
      </c>
      <c r="AH115" s="19">
        <v>16241000</v>
      </c>
      <c r="AI115" s="19">
        <v>0</v>
      </c>
    </row>
    <row r="116" spans="1:35" s="38" customFormat="1" ht="25.5" x14ac:dyDescent="0.2">
      <c r="A116" s="39" t="s">
        <v>508</v>
      </c>
      <c r="B116" s="39" t="s">
        <v>509</v>
      </c>
      <c r="C116" s="39" t="s">
        <v>162</v>
      </c>
      <c r="D116" s="45" t="s">
        <v>510</v>
      </c>
      <c r="E116" s="41">
        <f t="shared" si="132"/>
        <v>0</v>
      </c>
      <c r="F116" s="41">
        <f t="shared" si="133"/>
        <v>0</v>
      </c>
      <c r="G116" s="36" t="e">
        <f t="shared" si="102"/>
        <v>#DIV/0!</v>
      </c>
      <c r="H116" s="42"/>
      <c r="I116" s="42"/>
      <c r="J116" s="36" t="e">
        <f t="shared" si="103"/>
        <v>#DIV/0!</v>
      </c>
      <c r="K116" s="42"/>
      <c r="L116" s="42"/>
      <c r="M116" s="36" t="e">
        <f t="shared" si="104"/>
        <v>#DIV/0!</v>
      </c>
      <c r="N116" s="42"/>
      <c r="O116" s="42"/>
      <c r="P116" s="36" t="e">
        <f t="shared" si="128"/>
        <v>#DIV/0!</v>
      </c>
      <c r="Q116" s="42"/>
      <c r="R116" s="42"/>
      <c r="S116" s="36" t="e">
        <f t="shared" si="105"/>
        <v>#DIV/0!</v>
      </c>
      <c r="T116" s="42"/>
      <c r="U116" s="42"/>
      <c r="V116" s="36" t="e">
        <f t="shared" si="106"/>
        <v>#DIV/0!</v>
      </c>
      <c r="W116" s="43" t="s">
        <v>231</v>
      </c>
      <c r="X116" s="71" t="s">
        <v>508</v>
      </c>
      <c r="Y116" s="17" t="s">
        <v>509</v>
      </c>
      <c r="Z116" s="17" t="s">
        <v>162</v>
      </c>
      <c r="AA116" s="68" t="s">
        <v>510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</row>
    <row r="117" spans="1:35" s="38" customFormat="1" x14ac:dyDescent="0.2">
      <c r="A117" s="33" t="s">
        <v>511</v>
      </c>
      <c r="B117" s="33" t="s">
        <v>512</v>
      </c>
      <c r="C117" s="33" t="s">
        <v>180</v>
      </c>
      <c r="D117" s="37" t="s">
        <v>513</v>
      </c>
      <c r="E117" s="35">
        <f>E118+E120+E123+E128</f>
        <v>0</v>
      </c>
      <c r="F117" s="35">
        <f t="shared" ref="F117:U117" si="134">F118+F120+F123+F128</f>
        <v>0</v>
      </c>
      <c r="G117" s="36" t="e">
        <f t="shared" si="102"/>
        <v>#DIV/0!</v>
      </c>
      <c r="H117" s="35">
        <f t="shared" si="134"/>
        <v>0</v>
      </c>
      <c r="I117" s="35">
        <f t="shared" si="134"/>
        <v>0</v>
      </c>
      <c r="J117" s="36" t="e">
        <f t="shared" si="103"/>
        <v>#DIV/0!</v>
      </c>
      <c r="K117" s="35">
        <f t="shared" si="134"/>
        <v>0</v>
      </c>
      <c r="L117" s="35">
        <f t="shared" si="134"/>
        <v>0</v>
      </c>
      <c r="M117" s="36" t="e">
        <f t="shared" si="104"/>
        <v>#DIV/0!</v>
      </c>
      <c r="N117" s="35">
        <f t="shared" ref="N117" si="135">N118+N120+N123+N128</f>
        <v>0</v>
      </c>
      <c r="O117" s="35">
        <f t="shared" ref="O117" si="136">O118+O120+O123+O128</f>
        <v>0</v>
      </c>
      <c r="P117" s="36" t="e">
        <f t="shared" si="128"/>
        <v>#DIV/0!</v>
      </c>
      <c r="Q117" s="35">
        <f t="shared" si="134"/>
        <v>0</v>
      </c>
      <c r="R117" s="35">
        <f t="shared" si="134"/>
        <v>0</v>
      </c>
      <c r="S117" s="36" t="e">
        <f t="shared" si="105"/>
        <v>#DIV/0!</v>
      </c>
      <c r="T117" s="35">
        <f t="shared" si="134"/>
        <v>0</v>
      </c>
      <c r="U117" s="35">
        <f t="shared" si="134"/>
        <v>0</v>
      </c>
      <c r="V117" s="36" t="e">
        <f t="shared" si="106"/>
        <v>#DIV/0!</v>
      </c>
      <c r="W117" s="37" t="s">
        <v>231</v>
      </c>
      <c r="X117" s="72" t="s">
        <v>511</v>
      </c>
      <c r="Y117" s="20" t="s">
        <v>512</v>
      </c>
      <c r="Z117" s="20" t="s">
        <v>180</v>
      </c>
      <c r="AA117" s="21" t="s">
        <v>513</v>
      </c>
      <c r="AB117" s="22">
        <v>63491059.030000001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63491059.030000001</v>
      </c>
      <c r="AI117" s="22">
        <v>1340000</v>
      </c>
    </row>
    <row r="118" spans="1:35" s="38" customFormat="1" x14ac:dyDescent="0.2">
      <c r="A118" s="33" t="s">
        <v>514</v>
      </c>
      <c r="B118" s="33" t="s">
        <v>515</v>
      </c>
      <c r="C118" s="33" t="s">
        <v>196</v>
      </c>
      <c r="D118" s="49" t="s">
        <v>516</v>
      </c>
      <c r="E118" s="35">
        <f>E119</f>
        <v>0</v>
      </c>
      <c r="F118" s="35">
        <f t="shared" ref="F118:U118" si="137">F119</f>
        <v>0</v>
      </c>
      <c r="G118" s="36" t="e">
        <f t="shared" si="102"/>
        <v>#DIV/0!</v>
      </c>
      <c r="H118" s="35">
        <f t="shared" si="137"/>
        <v>0</v>
      </c>
      <c r="I118" s="35">
        <f t="shared" si="137"/>
        <v>0</v>
      </c>
      <c r="J118" s="36" t="e">
        <f t="shared" si="103"/>
        <v>#DIV/0!</v>
      </c>
      <c r="K118" s="35">
        <f t="shared" si="137"/>
        <v>0</v>
      </c>
      <c r="L118" s="35">
        <f t="shared" si="137"/>
        <v>0</v>
      </c>
      <c r="M118" s="36" t="e">
        <f t="shared" si="104"/>
        <v>#DIV/0!</v>
      </c>
      <c r="N118" s="35">
        <f t="shared" si="137"/>
        <v>0</v>
      </c>
      <c r="O118" s="35">
        <f t="shared" si="137"/>
        <v>0</v>
      </c>
      <c r="P118" s="36" t="e">
        <f t="shared" si="128"/>
        <v>#DIV/0!</v>
      </c>
      <c r="Q118" s="35">
        <f t="shared" si="137"/>
        <v>0</v>
      </c>
      <c r="R118" s="35">
        <f t="shared" si="137"/>
        <v>0</v>
      </c>
      <c r="S118" s="36" t="e">
        <f t="shared" si="105"/>
        <v>#DIV/0!</v>
      </c>
      <c r="T118" s="35">
        <f t="shared" si="137"/>
        <v>0</v>
      </c>
      <c r="U118" s="35">
        <f t="shared" si="137"/>
        <v>0</v>
      </c>
      <c r="V118" s="36" t="e">
        <f t="shared" si="106"/>
        <v>#DIV/0!</v>
      </c>
      <c r="W118" s="37" t="s">
        <v>231</v>
      </c>
      <c r="X118" s="72" t="s">
        <v>514</v>
      </c>
      <c r="Y118" s="20" t="s">
        <v>515</v>
      </c>
      <c r="Z118" s="20" t="s">
        <v>196</v>
      </c>
      <c r="AA118" s="23" t="s">
        <v>516</v>
      </c>
      <c r="AB118" s="22">
        <v>63491059.030000001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63491059.030000001</v>
      </c>
      <c r="AI118" s="22">
        <v>1340000</v>
      </c>
    </row>
    <row r="119" spans="1:35" s="38" customFormat="1" x14ac:dyDescent="0.2">
      <c r="A119" s="39" t="s">
        <v>517</v>
      </c>
      <c r="B119" s="39" t="s">
        <v>518</v>
      </c>
      <c r="C119" s="39" t="s">
        <v>181</v>
      </c>
      <c r="D119" s="47" t="s">
        <v>519</v>
      </c>
      <c r="E119" s="41">
        <f t="shared" ref="E119" si="138">H119+K119+Q119+N119</f>
        <v>0</v>
      </c>
      <c r="F119" s="41">
        <f t="shared" ref="F119" si="139">I119+L119+R119+O119</f>
        <v>0</v>
      </c>
      <c r="G119" s="36" t="e">
        <f t="shared" si="102"/>
        <v>#DIV/0!</v>
      </c>
      <c r="H119" s="42"/>
      <c r="I119" s="42"/>
      <c r="J119" s="36" t="e">
        <f t="shared" si="103"/>
        <v>#DIV/0!</v>
      </c>
      <c r="K119" s="42"/>
      <c r="L119" s="42"/>
      <c r="M119" s="36" t="e">
        <f t="shared" si="104"/>
        <v>#DIV/0!</v>
      </c>
      <c r="N119" s="42"/>
      <c r="O119" s="42"/>
      <c r="P119" s="36" t="e">
        <f t="shared" si="128"/>
        <v>#DIV/0!</v>
      </c>
      <c r="Q119" s="42"/>
      <c r="R119" s="42"/>
      <c r="S119" s="36" t="e">
        <f t="shared" si="105"/>
        <v>#DIV/0!</v>
      </c>
      <c r="T119" s="42"/>
      <c r="U119" s="42"/>
      <c r="V119" s="36" t="e">
        <f t="shared" si="106"/>
        <v>#DIV/0!</v>
      </c>
      <c r="W119" s="43" t="s">
        <v>231</v>
      </c>
      <c r="X119" s="71" t="s">
        <v>517</v>
      </c>
      <c r="Y119" s="17" t="s">
        <v>518</v>
      </c>
      <c r="Z119" s="17" t="s">
        <v>181</v>
      </c>
      <c r="AA119" s="24" t="s">
        <v>519</v>
      </c>
      <c r="AB119" s="19">
        <v>63491059.030000001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63491059.030000001</v>
      </c>
      <c r="AI119" s="19">
        <v>1340000</v>
      </c>
    </row>
    <row r="120" spans="1:35" s="38" customFormat="1" x14ac:dyDescent="0.2">
      <c r="A120" s="33" t="s">
        <v>520</v>
      </c>
      <c r="B120" s="33" t="s">
        <v>521</v>
      </c>
      <c r="C120" s="33" t="s">
        <v>178</v>
      </c>
      <c r="D120" s="50" t="s">
        <v>198</v>
      </c>
      <c r="E120" s="35">
        <f>SUM(E121:E122)</f>
        <v>0</v>
      </c>
      <c r="F120" s="35">
        <f t="shared" ref="F120:U120" si="140">SUM(F121:F122)</f>
        <v>0</v>
      </c>
      <c r="G120" s="36" t="e">
        <f t="shared" si="102"/>
        <v>#DIV/0!</v>
      </c>
      <c r="H120" s="35">
        <f t="shared" si="140"/>
        <v>0</v>
      </c>
      <c r="I120" s="35">
        <f t="shared" si="140"/>
        <v>0</v>
      </c>
      <c r="J120" s="36" t="e">
        <f t="shared" si="103"/>
        <v>#DIV/0!</v>
      </c>
      <c r="K120" s="35">
        <f t="shared" si="140"/>
        <v>0</v>
      </c>
      <c r="L120" s="35">
        <f t="shared" si="140"/>
        <v>0</v>
      </c>
      <c r="M120" s="36" t="e">
        <f t="shared" si="104"/>
        <v>#DIV/0!</v>
      </c>
      <c r="N120" s="35">
        <f t="shared" ref="N120" si="141">SUM(N121:N122)</f>
        <v>0</v>
      </c>
      <c r="O120" s="35">
        <f t="shared" ref="O120" si="142">SUM(O121:O122)</f>
        <v>0</v>
      </c>
      <c r="P120" s="36" t="e">
        <f t="shared" si="128"/>
        <v>#DIV/0!</v>
      </c>
      <c r="Q120" s="35">
        <f t="shared" si="140"/>
        <v>0</v>
      </c>
      <c r="R120" s="35">
        <f t="shared" si="140"/>
        <v>0</v>
      </c>
      <c r="S120" s="36" t="e">
        <f t="shared" si="105"/>
        <v>#DIV/0!</v>
      </c>
      <c r="T120" s="35">
        <f t="shared" si="140"/>
        <v>0</v>
      </c>
      <c r="U120" s="35">
        <f t="shared" si="140"/>
        <v>0</v>
      </c>
      <c r="V120" s="36" t="e">
        <f t="shared" si="106"/>
        <v>#DIV/0!</v>
      </c>
      <c r="W120" s="37" t="s">
        <v>231</v>
      </c>
      <c r="X120" s="72" t="s">
        <v>520</v>
      </c>
      <c r="Y120" s="20" t="s">
        <v>521</v>
      </c>
      <c r="Z120" s="20" t="s">
        <v>178</v>
      </c>
      <c r="AA120" s="25" t="s">
        <v>198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</row>
    <row r="121" spans="1:35" s="38" customFormat="1" ht="38.25" x14ac:dyDescent="0.2">
      <c r="A121" s="39" t="s">
        <v>522</v>
      </c>
      <c r="B121" s="39" t="s">
        <v>523</v>
      </c>
      <c r="C121" s="39" t="s">
        <v>179</v>
      </c>
      <c r="D121" s="45" t="s">
        <v>524</v>
      </c>
      <c r="E121" s="41">
        <f t="shared" ref="E121:E122" si="143">H121+K121+Q121+N121</f>
        <v>0</v>
      </c>
      <c r="F121" s="41">
        <f t="shared" ref="F121:F122" si="144">I121+L121+R121+O121</f>
        <v>0</v>
      </c>
      <c r="G121" s="36" t="e">
        <f t="shared" si="102"/>
        <v>#DIV/0!</v>
      </c>
      <c r="H121" s="42"/>
      <c r="I121" s="42"/>
      <c r="J121" s="36" t="e">
        <f t="shared" si="103"/>
        <v>#DIV/0!</v>
      </c>
      <c r="K121" s="42"/>
      <c r="L121" s="42"/>
      <c r="M121" s="36" t="e">
        <f t="shared" si="104"/>
        <v>#DIV/0!</v>
      </c>
      <c r="N121" s="42"/>
      <c r="O121" s="42"/>
      <c r="P121" s="36" t="e">
        <f t="shared" si="128"/>
        <v>#DIV/0!</v>
      </c>
      <c r="Q121" s="42"/>
      <c r="R121" s="42"/>
      <c r="S121" s="36" t="e">
        <f t="shared" si="105"/>
        <v>#DIV/0!</v>
      </c>
      <c r="T121" s="42"/>
      <c r="U121" s="42"/>
      <c r="V121" s="36" t="e">
        <f t="shared" si="106"/>
        <v>#DIV/0!</v>
      </c>
      <c r="W121" s="43" t="s">
        <v>231</v>
      </c>
      <c r="X121" s="71" t="s">
        <v>522</v>
      </c>
      <c r="Y121" s="17" t="s">
        <v>523</v>
      </c>
      <c r="Z121" s="17" t="s">
        <v>179</v>
      </c>
      <c r="AA121" s="68" t="s">
        <v>524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</row>
    <row r="122" spans="1:35" s="38" customFormat="1" x14ac:dyDescent="0.2">
      <c r="A122" s="39" t="s">
        <v>525</v>
      </c>
      <c r="B122" s="39" t="s">
        <v>526</v>
      </c>
      <c r="C122" s="39" t="s">
        <v>178</v>
      </c>
      <c r="D122" s="45" t="s">
        <v>199</v>
      </c>
      <c r="E122" s="41">
        <f t="shared" si="143"/>
        <v>0</v>
      </c>
      <c r="F122" s="41">
        <f t="shared" si="144"/>
        <v>0</v>
      </c>
      <c r="G122" s="36" t="e">
        <f t="shared" si="102"/>
        <v>#DIV/0!</v>
      </c>
      <c r="H122" s="42"/>
      <c r="I122" s="42"/>
      <c r="J122" s="36" t="e">
        <f t="shared" si="103"/>
        <v>#DIV/0!</v>
      </c>
      <c r="K122" s="42"/>
      <c r="L122" s="42"/>
      <c r="M122" s="36" t="e">
        <f t="shared" si="104"/>
        <v>#DIV/0!</v>
      </c>
      <c r="N122" s="42"/>
      <c r="O122" s="42"/>
      <c r="P122" s="36" t="e">
        <f t="shared" si="128"/>
        <v>#DIV/0!</v>
      </c>
      <c r="Q122" s="42"/>
      <c r="R122" s="42"/>
      <c r="S122" s="36" t="e">
        <f t="shared" si="105"/>
        <v>#DIV/0!</v>
      </c>
      <c r="T122" s="42"/>
      <c r="U122" s="42"/>
      <c r="V122" s="36" t="e">
        <f t="shared" si="106"/>
        <v>#DIV/0!</v>
      </c>
      <c r="W122" s="43" t="s">
        <v>231</v>
      </c>
      <c r="X122" s="71" t="s">
        <v>525</v>
      </c>
      <c r="Y122" s="17" t="s">
        <v>526</v>
      </c>
      <c r="Z122" s="17" t="s">
        <v>178</v>
      </c>
      <c r="AA122" s="68" t="s">
        <v>199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</row>
    <row r="123" spans="1:35" s="38" customFormat="1" x14ac:dyDescent="0.2">
      <c r="A123" s="33" t="s">
        <v>527</v>
      </c>
      <c r="B123" s="33" t="s">
        <v>528</v>
      </c>
      <c r="C123" s="33" t="s">
        <v>180</v>
      </c>
      <c r="D123" s="49" t="s">
        <v>60</v>
      </c>
      <c r="E123" s="35">
        <f>SUM(E124:E127)</f>
        <v>0</v>
      </c>
      <c r="F123" s="35">
        <f t="shared" ref="F123:U123" si="145">SUM(F124:F127)</f>
        <v>0</v>
      </c>
      <c r="G123" s="36" t="e">
        <f t="shared" si="102"/>
        <v>#DIV/0!</v>
      </c>
      <c r="H123" s="35">
        <f t="shared" si="145"/>
        <v>0</v>
      </c>
      <c r="I123" s="35">
        <f t="shared" si="145"/>
        <v>0</v>
      </c>
      <c r="J123" s="36" t="e">
        <f t="shared" si="103"/>
        <v>#DIV/0!</v>
      </c>
      <c r="K123" s="35">
        <f t="shared" si="145"/>
        <v>0</v>
      </c>
      <c r="L123" s="35">
        <f t="shared" si="145"/>
        <v>0</v>
      </c>
      <c r="M123" s="36" t="e">
        <f t="shared" si="104"/>
        <v>#DIV/0!</v>
      </c>
      <c r="N123" s="35">
        <f t="shared" ref="N123" si="146">SUM(N124:N127)</f>
        <v>0</v>
      </c>
      <c r="O123" s="35">
        <f t="shared" ref="O123" si="147">SUM(O124:O127)</f>
        <v>0</v>
      </c>
      <c r="P123" s="36" t="e">
        <f t="shared" si="128"/>
        <v>#DIV/0!</v>
      </c>
      <c r="Q123" s="35">
        <f t="shared" si="145"/>
        <v>0</v>
      </c>
      <c r="R123" s="35">
        <f t="shared" si="145"/>
        <v>0</v>
      </c>
      <c r="S123" s="36" t="e">
        <f t="shared" si="105"/>
        <v>#DIV/0!</v>
      </c>
      <c r="T123" s="35">
        <f t="shared" si="145"/>
        <v>0</v>
      </c>
      <c r="U123" s="35">
        <f t="shared" si="145"/>
        <v>0</v>
      </c>
      <c r="V123" s="36" t="e">
        <f t="shared" si="106"/>
        <v>#DIV/0!</v>
      </c>
      <c r="W123" s="37" t="s">
        <v>231</v>
      </c>
      <c r="X123" s="72" t="s">
        <v>527</v>
      </c>
      <c r="Y123" s="20" t="s">
        <v>528</v>
      </c>
      <c r="Z123" s="20" t="s">
        <v>180</v>
      </c>
      <c r="AA123" s="23" t="s">
        <v>60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</row>
    <row r="124" spans="1:35" s="38" customFormat="1" ht="25.5" x14ac:dyDescent="0.2">
      <c r="A124" s="39" t="s">
        <v>529</v>
      </c>
      <c r="B124" s="39" t="s">
        <v>530</v>
      </c>
      <c r="C124" s="39" t="s">
        <v>183</v>
      </c>
      <c r="D124" s="47" t="s">
        <v>182</v>
      </c>
      <c r="E124" s="41">
        <f t="shared" ref="E124:E128" si="148">H124+K124+Q124+N124</f>
        <v>0</v>
      </c>
      <c r="F124" s="41">
        <f t="shared" ref="F124:F128" si="149">I124+L124+R124+O124</f>
        <v>0</v>
      </c>
      <c r="G124" s="36" t="e">
        <f t="shared" si="102"/>
        <v>#DIV/0!</v>
      </c>
      <c r="H124" s="42"/>
      <c r="I124" s="42"/>
      <c r="J124" s="36" t="e">
        <f t="shared" si="103"/>
        <v>#DIV/0!</v>
      </c>
      <c r="K124" s="42"/>
      <c r="L124" s="42"/>
      <c r="M124" s="36" t="e">
        <f t="shared" si="104"/>
        <v>#DIV/0!</v>
      </c>
      <c r="N124" s="42"/>
      <c r="O124" s="42"/>
      <c r="P124" s="36" t="e">
        <f t="shared" si="128"/>
        <v>#DIV/0!</v>
      </c>
      <c r="Q124" s="42"/>
      <c r="R124" s="42"/>
      <c r="S124" s="36" t="e">
        <f t="shared" si="105"/>
        <v>#DIV/0!</v>
      </c>
      <c r="T124" s="42"/>
      <c r="U124" s="42"/>
      <c r="V124" s="36" t="e">
        <f t="shared" si="106"/>
        <v>#DIV/0!</v>
      </c>
      <c r="W124" s="43" t="s">
        <v>231</v>
      </c>
      <c r="X124" s="71" t="s">
        <v>529</v>
      </c>
      <c r="Y124" s="17" t="s">
        <v>530</v>
      </c>
      <c r="Z124" s="17" t="s">
        <v>183</v>
      </c>
      <c r="AA124" s="24" t="s">
        <v>182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</row>
    <row r="125" spans="1:35" s="38" customFormat="1" ht="25.5" x14ac:dyDescent="0.2">
      <c r="A125" s="39" t="s">
        <v>531</v>
      </c>
      <c r="B125" s="39" t="s">
        <v>532</v>
      </c>
      <c r="C125" s="39" t="s">
        <v>185</v>
      </c>
      <c r="D125" s="47" t="s">
        <v>184</v>
      </c>
      <c r="E125" s="41">
        <f t="shared" si="148"/>
        <v>0</v>
      </c>
      <c r="F125" s="41">
        <f t="shared" si="149"/>
        <v>0</v>
      </c>
      <c r="G125" s="36" t="e">
        <f t="shared" si="102"/>
        <v>#DIV/0!</v>
      </c>
      <c r="H125" s="42"/>
      <c r="I125" s="42"/>
      <c r="J125" s="36" t="e">
        <f t="shared" si="103"/>
        <v>#DIV/0!</v>
      </c>
      <c r="K125" s="42"/>
      <c r="L125" s="42"/>
      <c r="M125" s="36" t="e">
        <f t="shared" si="104"/>
        <v>#DIV/0!</v>
      </c>
      <c r="N125" s="42"/>
      <c r="O125" s="42"/>
      <c r="P125" s="36" t="e">
        <f t="shared" si="128"/>
        <v>#DIV/0!</v>
      </c>
      <c r="Q125" s="42"/>
      <c r="R125" s="42"/>
      <c r="S125" s="36" t="e">
        <f t="shared" si="105"/>
        <v>#DIV/0!</v>
      </c>
      <c r="T125" s="42"/>
      <c r="U125" s="42"/>
      <c r="V125" s="36" t="e">
        <f t="shared" si="106"/>
        <v>#DIV/0!</v>
      </c>
      <c r="W125" s="43" t="s">
        <v>231</v>
      </c>
      <c r="X125" s="71" t="s">
        <v>531</v>
      </c>
      <c r="Y125" s="17" t="s">
        <v>532</v>
      </c>
      <c r="Z125" s="17" t="s">
        <v>185</v>
      </c>
      <c r="AA125" s="24" t="s">
        <v>184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</row>
    <row r="126" spans="1:35" s="38" customFormat="1" ht="25.5" x14ac:dyDescent="0.2">
      <c r="A126" s="39" t="s">
        <v>533</v>
      </c>
      <c r="B126" s="39" t="s">
        <v>534</v>
      </c>
      <c r="C126" s="39" t="s">
        <v>187</v>
      </c>
      <c r="D126" s="47" t="s">
        <v>186</v>
      </c>
      <c r="E126" s="41">
        <f t="shared" si="148"/>
        <v>0</v>
      </c>
      <c r="F126" s="41">
        <f t="shared" si="149"/>
        <v>0</v>
      </c>
      <c r="G126" s="36" t="e">
        <f t="shared" si="102"/>
        <v>#DIV/0!</v>
      </c>
      <c r="H126" s="42"/>
      <c r="I126" s="42"/>
      <c r="J126" s="36" t="e">
        <f t="shared" si="103"/>
        <v>#DIV/0!</v>
      </c>
      <c r="K126" s="42"/>
      <c r="L126" s="42"/>
      <c r="M126" s="36" t="e">
        <f t="shared" si="104"/>
        <v>#DIV/0!</v>
      </c>
      <c r="N126" s="42"/>
      <c r="O126" s="42"/>
      <c r="P126" s="36" t="e">
        <f t="shared" si="128"/>
        <v>#DIV/0!</v>
      </c>
      <c r="Q126" s="42"/>
      <c r="R126" s="42"/>
      <c r="S126" s="36" t="e">
        <f t="shared" si="105"/>
        <v>#DIV/0!</v>
      </c>
      <c r="T126" s="42"/>
      <c r="U126" s="42"/>
      <c r="V126" s="36" t="e">
        <f t="shared" si="106"/>
        <v>#DIV/0!</v>
      </c>
      <c r="W126" s="43" t="s">
        <v>231</v>
      </c>
      <c r="X126" s="71" t="s">
        <v>533</v>
      </c>
      <c r="Y126" s="17" t="s">
        <v>534</v>
      </c>
      <c r="Z126" s="17" t="s">
        <v>187</v>
      </c>
      <c r="AA126" s="24" t="s">
        <v>186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</row>
    <row r="127" spans="1:35" s="38" customFormat="1" x14ac:dyDescent="0.2">
      <c r="A127" s="39" t="s">
        <v>535</v>
      </c>
      <c r="B127" s="39" t="s">
        <v>536</v>
      </c>
      <c r="C127" s="39" t="s">
        <v>180</v>
      </c>
      <c r="D127" s="48" t="s">
        <v>537</v>
      </c>
      <c r="E127" s="41">
        <f t="shared" si="148"/>
        <v>0</v>
      </c>
      <c r="F127" s="41">
        <f t="shared" si="149"/>
        <v>0</v>
      </c>
      <c r="G127" s="36" t="e">
        <f t="shared" si="102"/>
        <v>#DIV/0!</v>
      </c>
      <c r="H127" s="42"/>
      <c r="I127" s="42"/>
      <c r="J127" s="36" t="e">
        <f t="shared" si="103"/>
        <v>#DIV/0!</v>
      </c>
      <c r="K127" s="42"/>
      <c r="L127" s="42"/>
      <c r="M127" s="36" t="e">
        <f t="shared" si="104"/>
        <v>#DIV/0!</v>
      </c>
      <c r="N127" s="42"/>
      <c r="O127" s="42"/>
      <c r="P127" s="36" t="e">
        <f t="shared" si="128"/>
        <v>#DIV/0!</v>
      </c>
      <c r="Q127" s="42"/>
      <c r="R127" s="42"/>
      <c r="S127" s="36" t="e">
        <f t="shared" si="105"/>
        <v>#DIV/0!</v>
      </c>
      <c r="T127" s="42"/>
      <c r="U127" s="42"/>
      <c r="V127" s="36" t="e">
        <f t="shared" si="106"/>
        <v>#DIV/0!</v>
      </c>
      <c r="W127" s="43" t="s">
        <v>231</v>
      </c>
      <c r="X127" s="71" t="s">
        <v>535</v>
      </c>
      <c r="Y127" s="17" t="s">
        <v>536</v>
      </c>
      <c r="Z127" s="17" t="s">
        <v>180</v>
      </c>
      <c r="AA127" s="69" t="s">
        <v>537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</row>
    <row r="128" spans="1:35" s="38" customFormat="1" x14ac:dyDescent="0.2">
      <c r="A128" s="39" t="s">
        <v>538</v>
      </c>
      <c r="B128" s="39" t="s">
        <v>539</v>
      </c>
      <c r="C128" s="39" t="s">
        <v>195</v>
      </c>
      <c r="D128" s="43" t="s">
        <v>540</v>
      </c>
      <c r="E128" s="41">
        <f t="shared" si="148"/>
        <v>0</v>
      </c>
      <c r="F128" s="41">
        <f t="shared" si="149"/>
        <v>0</v>
      </c>
      <c r="G128" s="36" t="e">
        <f t="shared" si="102"/>
        <v>#DIV/0!</v>
      </c>
      <c r="H128" s="42"/>
      <c r="I128" s="42"/>
      <c r="J128" s="36" t="e">
        <f t="shared" si="103"/>
        <v>#DIV/0!</v>
      </c>
      <c r="K128" s="42"/>
      <c r="L128" s="42"/>
      <c r="M128" s="36" t="e">
        <f t="shared" si="104"/>
        <v>#DIV/0!</v>
      </c>
      <c r="N128" s="42"/>
      <c r="O128" s="42"/>
      <c r="P128" s="36" t="e">
        <f t="shared" si="128"/>
        <v>#DIV/0!</v>
      </c>
      <c r="Q128" s="42"/>
      <c r="R128" s="42"/>
      <c r="S128" s="36" t="e">
        <f t="shared" si="105"/>
        <v>#DIV/0!</v>
      </c>
      <c r="T128" s="42"/>
      <c r="U128" s="42"/>
      <c r="V128" s="36" t="e">
        <f t="shared" si="106"/>
        <v>#DIV/0!</v>
      </c>
      <c r="W128" s="43" t="s">
        <v>231</v>
      </c>
      <c r="X128" s="71" t="s">
        <v>538</v>
      </c>
      <c r="Y128" s="17" t="s">
        <v>539</v>
      </c>
      <c r="Z128" s="17" t="s">
        <v>195</v>
      </c>
      <c r="AA128" s="18" t="s">
        <v>540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</row>
    <row r="129" spans="1:58" s="38" customFormat="1" x14ac:dyDescent="0.2">
      <c r="A129" s="33" t="s">
        <v>541</v>
      </c>
      <c r="B129" s="33" t="s">
        <v>542</v>
      </c>
      <c r="C129" s="33" t="s">
        <v>196</v>
      </c>
      <c r="D129" s="37" t="s">
        <v>543</v>
      </c>
      <c r="E129" s="35">
        <f>SUM(E130:E131)</f>
        <v>0</v>
      </c>
      <c r="F129" s="35">
        <f t="shared" ref="F129:U129" si="150">SUM(F130:F131)</f>
        <v>0</v>
      </c>
      <c r="G129" s="36" t="e">
        <f t="shared" si="102"/>
        <v>#DIV/0!</v>
      </c>
      <c r="H129" s="35">
        <f t="shared" si="150"/>
        <v>0</v>
      </c>
      <c r="I129" s="35">
        <f t="shared" si="150"/>
        <v>0</v>
      </c>
      <c r="J129" s="36" t="e">
        <f t="shared" si="103"/>
        <v>#DIV/0!</v>
      </c>
      <c r="K129" s="35">
        <f t="shared" si="150"/>
        <v>0</v>
      </c>
      <c r="L129" s="35">
        <f t="shared" si="150"/>
        <v>0</v>
      </c>
      <c r="M129" s="36" t="e">
        <f t="shared" si="104"/>
        <v>#DIV/0!</v>
      </c>
      <c r="N129" s="35">
        <f t="shared" ref="N129" si="151">SUM(N130:N131)</f>
        <v>0</v>
      </c>
      <c r="O129" s="35">
        <f t="shared" ref="O129" si="152">SUM(O130:O131)</f>
        <v>0</v>
      </c>
      <c r="P129" s="36" t="e">
        <f t="shared" si="128"/>
        <v>#DIV/0!</v>
      </c>
      <c r="Q129" s="35">
        <f t="shared" si="150"/>
        <v>0</v>
      </c>
      <c r="R129" s="35">
        <f t="shared" si="150"/>
        <v>0</v>
      </c>
      <c r="S129" s="36" t="e">
        <f t="shared" si="105"/>
        <v>#DIV/0!</v>
      </c>
      <c r="T129" s="35">
        <f t="shared" si="150"/>
        <v>0</v>
      </c>
      <c r="U129" s="35">
        <f t="shared" si="150"/>
        <v>0</v>
      </c>
      <c r="V129" s="36" t="e">
        <f t="shared" si="106"/>
        <v>#DIV/0!</v>
      </c>
      <c r="W129" s="37" t="s">
        <v>231</v>
      </c>
      <c r="X129" s="72" t="s">
        <v>541</v>
      </c>
      <c r="Y129" s="20" t="s">
        <v>542</v>
      </c>
      <c r="Z129" s="20" t="s">
        <v>196</v>
      </c>
      <c r="AA129" s="21" t="s">
        <v>543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</row>
    <row r="130" spans="1:58" s="38" customFormat="1" x14ac:dyDescent="0.2">
      <c r="A130" s="39" t="s">
        <v>544</v>
      </c>
      <c r="B130" s="39" t="s">
        <v>545</v>
      </c>
      <c r="C130" s="39" t="s">
        <v>196</v>
      </c>
      <c r="D130" s="48" t="s">
        <v>197</v>
      </c>
      <c r="E130" s="41">
        <f t="shared" ref="E130:E131" si="153">H130+K130+Q130+N130</f>
        <v>0</v>
      </c>
      <c r="F130" s="41">
        <f t="shared" ref="F130:F131" si="154">I130+L130+R130+O130</f>
        <v>0</v>
      </c>
      <c r="G130" s="36" t="e">
        <f t="shared" si="102"/>
        <v>#DIV/0!</v>
      </c>
      <c r="H130" s="42"/>
      <c r="I130" s="42"/>
      <c r="J130" s="36" t="e">
        <f t="shared" si="103"/>
        <v>#DIV/0!</v>
      </c>
      <c r="K130" s="42"/>
      <c r="L130" s="42"/>
      <c r="M130" s="36" t="e">
        <f t="shared" si="104"/>
        <v>#DIV/0!</v>
      </c>
      <c r="N130" s="42"/>
      <c r="O130" s="42"/>
      <c r="P130" s="36" t="e">
        <f t="shared" si="128"/>
        <v>#DIV/0!</v>
      </c>
      <c r="Q130" s="42"/>
      <c r="R130" s="42"/>
      <c r="S130" s="36" t="e">
        <f t="shared" si="105"/>
        <v>#DIV/0!</v>
      </c>
      <c r="T130" s="42"/>
      <c r="U130" s="42"/>
      <c r="V130" s="36" t="e">
        <f t="shared" si="106"/>
        <v>#DIV/0!</v>
      </c>
      <c r="W130" s="43" t="s">
        <v>231</v>
      </c>
      <c r="X130" s="71" t="s">
        <v>544</v>
      </c>
      <c r="Y130" s="17" t="s">
        <v>545</v>
      </c>
      <c r="Z130" s="17" t="s">
        <v>196</v>
      </c>
      <c r="AA130" s="69" t="s">
        <v>197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</row>
    <row r="131" spans="1:58" s="38" customFormat="1" x14ac:dyDescent="0.2">
      <c r="A131" s="39" t="s">
        <v>546</v>
      </c>
      <c r="B131" s="39" t="s">
        <v>547</v>
      </c>
      <c r="C131" s="39" t="s">
        <v>196</v>
      </c>
      <c r="D131" s="48" t="s">
        <v>548</v>
      </c>
      <c r="E131" s="41">
        <f t="shared" si="153"/>
        <v>0</v>
      </c>
      <c r="F131" s="41">
        <f t="shared" si="154"/>
        <v>0</v>
      </c>
      <c r="G131" s="36" t="e">
        <f t="shared" si="102"/>
        <v>#DIV/0!</v>
      </c>
      <c r="H131" s="42"/>
      <c r="I131" s="42"/>
      <c r="J131" s="36" t="e">
        <f t="shared" si="103"/>
        <v>#DIV/0!</v>
      </c>
      <c r="K131" s="42"/>
      <c r="L131" s="42"/>
      <c r="M131" s="36" t="e">
        <f t="shared" si="104"/>
        <v>#DIV/0!</v>
      </c>
      <c r="N131" s="42"/>
      <c r="O131" s="42"/>
      <c r="P131" s="36" t="e">
        <f t="shared" si="128"/>
        <v>#DIV/0!</v>
      </c>
      <c r="Q131" s="42"/>
      <c r="R131" s="42"/>
      <c r="S131" s="36" t="e">
        <f t="shared" si="105"/>
        <v>#DIV/0!</v>
      </c>
      <c r="T131" s="42"/>
      <c r="U131" s="42"/>
      <c r="V131" s="36" t="e">
        <f t="shared" si="106"/>
        <v>#DIV/0!</v>
      </c>
      <c r="W131" s="43" t="s">
        <v>231</v>
      </c>
      <c r="X131" s="71" t="s">
        <v>546</v>
      </c>
      <c r="Y131" s="17" t="s">
        <v>547</v>
      </c>
      <c r="Z131" s="17" t="s">
        <v>196</v>
      </c>
      <c r="AA131" s="69" t="s">
        <v>548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</row>
    <row r="132" spans="1:58" s="38" customFormat="1" x14ac:dyDescent="0.2">
      <c r="A132" s="33" t="s">
        <v>549</v>
      </c>
      <c r="B132" s="33" t="s">
        <v>550</v>
      </c>
      <c r="C132" s="33" t="s">
        <v>188</v>
      </c>
      <c r="D132" s="37" t="s">
        <v>551</v>
      </c>
      <c r="E132" s="35">
        <f>E133</f>
        <v>-2559736.02</v>
      </c>
      <c r="F132" s="35">
        <f t="shared" ref="F132:U133" si="155">F133</f>
        <v>-2559736.02</v>
      </c>
      <c r="G132" s="36">
        <f t="shared" si="102"/>
        <v>0</v>
      </c>
      <c r="H132" s="35">
        <f t="shared" si="155"/>
        <v>0</v>
      </c>
      <c r="I132" s="35">
        <f t="shared" si="155"/>
        <v>0</v>
      </c>
      <c r="J132" s="36" t="e">
        <f t="shared" si="103"/>
        <v>#DIV/0!</v>
      </c>
      <c r="K132" s="35">
        <f t="shared" si="155"/>
        <v>0</v>
      </c>
      <c r="L132" s="35">
        <f t="shared" si="155"/>
        <v>0</v>
      </c>
      <c r="M132" s="36" t="e">
        <f t="shared" si="104"/>
        <v>#DIV/0!</v>
      </c>
      <c r="N132" s="35">
        <f t="shared" si="155"/>
        <v>0</v>
      </c>
      <c r="O132" s="35">
        <f t="shared" si="155"/>
        <v>0</v>
      </c>
      <c r="P132" s="36" t="e">
        <f t="shared" si="128"/>
        <v>#DIV/0!</v>
      </c>
      <c r="Q132" s="35">
        <f t="shared" si="155"/>
        <v>-2559736.02</v>
      </c>
      <c r="R132" s="35">
        <f t="shared" si="155"/>
        <v>-2559736.02</v>
      </c>
      <c r="S132" s="36">
        <f t="shared" si="105"/>
        <v>0</v>
      </c>
      <c r="T132" s="35">
        <f t="shared" si="155"/>
        <v>0</v>
      </c>
      <c r="U132" s="35">
        <f t="shared" si="155"/>
        <v>0</v>
      </c>
      <c r="V132" s="36" t="e">
        <f t="shared" si="106"/>
        <v>#DIV/0!</v>
      </c>
      <c r="W132" s="37" t="s">
        <v>231</v>
      </c>
      <c r="X132" s="72" t="s">
        <v>549</v>
      </c>
      <c r="Y132" s="20" t="s">
        <v>550</v>
      </c>
      <c r="Z132" s="20" t="s">
        <v>188</v>
      </c>
      <c r="AA132" s="21" t="s">
        <v>551</v>
      </c>
      <c r="AB132" s="22">
        <v>-63491059.030000001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-63491059.030000001</v>
      </c>
      <c r="AI132" s="22">
        <v>-1340000</v>
      </c>
    </row>
    <row r="133" spans="1:58" s="38" customFormat="1" x14ac:dyDescent="0.2">
      <c r="A133" s="33" t="s">
        <v>552</v>
      </c>
      <c r="B133" s="33" t="s">
        <v>553</v>
      </c>
      <c r="C133" s="33" t="s">
        <v>196</v>
      </c>
      <c r="D133" s="49" t="s">
        <v>554</v>
      </c>
      <c r="E133" s="35">
        <f>E134</f>
        <v>-2559736.02</v>
      </c>
      <c r="F133" s="35">
        <f t="shared" si="155"/>
        <v>-2559736.02</v>
      </c>
      <c r="G133" s="36">
        <f t="shared" si="102"/>
        <v>0</v>
      </c>
      <c r="H133" s="35">
        <f t="shared" si="155"/>
        <v>0</v>
      </c>
      <c r="I133" s="35">
        <f t="shared" si="155"/>
        <v>0</v>
      </c>
      <c r="J133" s="36" t="e">
        <f t="shared" si="103"/>
        <v>#DIV/0!</v>
      </c>
      <c r="K133" s="35">
        <f t="shared" si="155"/>
        <v>0</v>
      </c>
      <c r="L133" s="35">
        <f t="shared" si="155"/>
        <v>0</v>
      </c>
      <c r="M133" s="36" t="e">
        <f t="shared" si="104"/>
        <v>#DIV/0!</v>
      </c>
      <c r="N133" s="35">
        <f t="shared" si="155"/>
        <v>0</v>
      </c>
      <c r="O133" s="35">
        <f t="shared" si="155"/>
        <v>0</v>
      </c>
      <c r="P133" s="36" t="e">
        <f t="shared" si="128"/>
        <v>#DIV/0!</v>
      </c>
      <c r="Q133" s="35">
        <f t="shared" si="155"/>
        <v>-2559736.02</v>
      </c>
      <c r="R133" s="35">
        <f t="shared" si="155"/>
        <v>-2559736.02</v>
      </c>
      <c r="S133" s="36">
        <f t="shared" si="105"/>
        <v>0</v>
      </c>
      <c r="T133" s="35">
        <f t="shared" si="155"/>
        <v>0</v>
      </c>
      <c r="U133" s="35">
        <f t="shared" si="155"/>
        <v>0</v>
      </c>
      <c r="V133" s="36" t="e">
        <f t="shared" si="106"/>
        <v>#DIV/0!</v>
      </c>
      <c r="W133" s="37" t="s">
        <v>231</v>
      </c>
      <c r="X133" s="72" t="s">
        <v>552</v>
      </c>
      <c r="Y133" s="20" t="s">
        <v>553</v>
      </c>
      <c r="Z133" s="20" t="s">
        <v>196</v>
      </c>
      <c r="AA133" s="23" t="s">
        <v>554</v>
      </c>
      <c r="AB133" s="22">
        <v>-63491059.030000001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-63491059.030000001</v>
      </c>
      <c r="AI133" s="22">
        <v>-1340000</v>
      </c>
    </row>
    <row r="134" spans="1:58" s="38" customFormat="1" x14ac:dyDescent="0.2">
      <c r="A134" s="39" t="s">
        <v>555</v>
      </c>
      <c r="B134" s="39" t="s">
        <v>556</v>
      </c>
      <c r="C134" s="39" t="s">
        <v>189</v>
      </c>
      <c r="D134" s="47" t="s">
        <v>557</v>
      </c>
      <c r="E134" s="41">
        <f t="shared" ref="E134" si="156">H134+K134+Q134+N134</f>
        <v>-2559736.02</v>
      </c>
      <c r="F134" s="41">
        <f t="shared" ref="F134" si="157">I134+L134+R134+O134</f>
        <v>-2559736.02</v>
      </c>
      <c r="G134" s="36">
        <f t="shared" si="102"/>
        <v>0</v>
      </c>
      <c r="H134" s="42"/>
      <c r="I134" s="42"/>
      <c r="J134" s="36" t="e">
        <f t="shared" si="103"/>
        <v>#DIV/0!</v>
      </c>
      <c r="K134" s="42"/>
      <c r="L134" s="42"/>
      <c r="M134" s="36" t="e">
        <f t="shared" si="104"/>
        <v>#DIV/0!</v>
      </c>
      <c r="N134" s="42"/>
      <c r="O134" s="42"/>
      <c r="P134" s="36" t="e">
        <f t="shared" si="128"/>
        <v>#DIV/0!</v>
      </c>
      <c r="Q134" s="42">
        <v>-2559736.02</v>
      </c>
      <c r="R134" s="42">
        <v>-2559736.02</v>
      </c>
      <c r="S134" s="36">
        <f t="shared" si="105"/>
        <v>0</v>
      </c>
      <c r="T134" s="42"/>
      <c r="U134" s="42"/>
      <c r="V134" s="36" t="e">
        <f t="shared" si="106"/>
        <v>#DIV/0!</v>
      </c>
      <c r="W134" s="43" t="s">
        <v>231</v>
      </c>
      <c r="X134" s="71" t="s">
        <v>555</v>
      </c>
      <c r="Y134" s="17" t="s">
        <v>556</v>
      </c>
      <c r="Z134" s="17" t="s">
        <v>189</v>
      </c>
      <c r="AA134" s="24" t="s">
        <v>557</v>
      </c>
      <c r="AB134" s="19">
        <v>-63491059.030000001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-63491059.030000001</v>
      </c>
      <c r="AI134" s="19">
        <v>-1340000</v>
      </c>
    </row>
    <row r="135" spans="1:58" s="38" customFormat="1" x14ac:dyDescent="0.2">
      <c r="A135" s="33" t="s">
        <v>558</v>
      </c>
      <c r="B135" s="33" t="s">
        <v>559</v>
      </c>
      <c r="C135" s="33" t="s">
        <v>150</v>
      </c>
      <c r="D135" s="50" t="s">
        <v>200</v>
      </c>
      <c r="E135" s="35">
        <f>SUM(E136:E137)</f>
        <v>0</v>
      </c>
      <c r="F135" s="35">
        <f t="shared" ref="F135:U135" si="158">SUM(F136:F137)</f>
        <v>0</v>
      </c>
      <c r="G135" s="36" t="e">
        <f t="shared" si="102"/>
        <v>#DIV/0!</v>
      </c>
      <c r="H135" s="35">
        <f t="shared" si="158"/>
        <v>0</v>
      </c>
      <c r="I135" s="35">
        <f t="shared" si="158"/>
        <v>0</v>
      </c>
      <c r="J135" s="36" t="e">
        <f t="shared" si="103"/>
        <v>#DIV/0!</v>
      </c>
      <c r="K135" s="35">
        <f t="shared" si="158"/>
        <v>0</v>
      </c>
      <c r="L135" s="35">
        <f t="shared" si="158"/>
        <v>0</v>
      </c>
      <c r="M135" s="36" t="e">
        <f t="shared" si="104"/>
        <v>#DIV/0!</v>
      </c>
      <c r="N135" s="35">
        <f t="shared" ref="N135" si="159">SUM(N136:N137)</f>
        <v>0</v>
      </c>
      <c r="O135" s="35">
        <f t="shared" ref="O135" si="160">SUM(O136:O137)</f>
        <v>0</v>
      </c>
      <c r="P135" s="36" t="e">
        <f t="shared" si="128"/>
        <v>#DIV/0!</v>
      </c>
      <c r="Q135" s="35">
        <f t="shared" si="158"/>
        <v>0</v>
      </c>
      <c r="R135" s="35">
        <f t="shared" si="158"/>
        <v>0</v>
      </c>
      <c r="S135" s="36" t="e">
        <f t="shared" si="105"/>
        <v>#DIV/0!</v>
      </c>
      <c r="T135" s="35">
        <f t="shared" si="158"/>
        <v>0</v>
      </c>
      <c r="U135" s="35">
        <f t="shared" si="158"/>
        <v>0</v>
      </c>
      <c r="V135" s="36" t="e">
        <f t="shared" si="106"/>
        <v>#DIV/0!</v>
      </c>
      <c r="W135" s="37" t="s">
        <v>231</v>
      </c>
      <c r="X135" s="72" t="s">
        <v>558</v>
      </c>
      <c r="Y135" s="20" t="s">
        <v>559</v>
      </c>
      <c r="Z135" s="20" t="s">
        <v>150</v>
      </c>
      <c r="AA135" s="25" t="s">
        <v>200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</row>
    <row r="136" spans="1:58" s="38" customFormat="1" ht="38.25" x14ac:dyDescent="0.2">
      <c r="A136" s="39" t="s">
        <v>560</v>
      </c>
      <c r="B136" s="39" t="s">
        <v>561</v>
      </c>
      <c r="C136" s="39" t="s">
        <v>201</v>
      </c>
      <c r="D136" s="45" t="s">
        <v>562</v>
      </c>
      <c r="E136" s="41">
        <f t="shared" ref="E136:E137" si="161">H136+K136+Q136+N136</f>
        <v>0</v>
      </c>
      <c r="F136" s="41">
        <f t="shared" ref="F136:F137" si="162">I136+L136+R136+O136</f>
        <v>0</v>
      </c>
      <c r="G136" s="36" t="e">
        <f t="shared" si="102"/>
        <v>#DIV/0!</v>
      </c>
      <c r="H136" s="42"/>
      <c r="I136" s="42"/>
      <c r="J136" s="36" t="e">
        <f t="shared" si="103"/>
        <v>#DIV/0!</v>
      </c>
      <c r="K136" s="42"/>
      <c r="L136" s="42"/>
      <c r="M136" s="36" t="e">
        <f t="shared" si="104"/>
        <v>#DIV/0!</v>
      </c>
      <c r="N136" s="42"/>
      <c r="O136" s="42"/>
      <c r="P136" s="36" t="e">
        <f t="shared" si="128"/>
        <v>#DIV/0!</v>
      </c>
      <c r="Q136" s="42"/>
      <c r="R136" s="42"/>
      <c r="S136" s="36" t="e">
        <f t="shared" si="105"/>
        <v>#DIV/0!</v>
      </c>
      <c r="T136" s="42"/>
      <c r="U136" s="42"/>
      <c r="V136" s="36" t="e">
        <f t="shared" si="106"/>
        <v>#DIV/0!</v>
      </c>
      <c r="W136" s="43" t="s">
        <v>231</v>
      </c>
      <c r="X136" s="71" t="s">
        <v>560</v>
      </c>
      <c r="Y136" s="17" t="s">
        <v>561</v>
      </c>
      <c r="Z136" s="17" t="s">
        <v>201</v>
      </c>
      <c r="AA136" s="68" t="s">
        <v>562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</row>
    <row r="137" spans="1:58" s="38" customFormat="1" x14ac:dyDescent="0.2">
      <c r="A137" s="39" t="s">
        <v>563</v>
      </c>
      <c r="B137" s="39" t="s">
        <v>564</v>
      </c>
      <c r="C137" s="39" t="s">
        <v>150</v>
      </c>
      <c r="D137" s="45" t="s">
        <v>202</v>
      </c>
      <c r="E137" s="41">
        <f t="shared" si="161"/>
        <v>0</v>
      </c>
      <c r="F137" s="41">
        <f t="shared" si="162"/>
        <v>0</v>
      </c>
      <c r="G137" s="36" t="e">
        <f t="shared" si="102"/>
        <v>#DIV/0!</v>
      </c>
      <c r="H137" s="42"/>
      <c r="I137" s="42"/>
      <c r="J137" s="36" t="e">
        <f t="shared" si="103"/>
        <v>#DIV/0!</v>
      </c>
      <c r="K137" s="42"/>
      <c r="L137" s="42"/>
      <c r="M137" s="36" t="e">
        <f t="shared" si="104"/>
        <v>#DIV/0!</v>
      </c>
      <c r="N137" s="42"/>
      <c r="O137" s="42"/>
      <c r="P137" s="36" t="e">
        <f t="shared" si="128"/>
        <v>#DIV/0!</v>
      </c>
      <c r="Q137" s="42"/>
      <c r="R137" s="42"/>
      <c r="S137" s="36" t="e">
        <f t="shared" si="105"/>
        <v>#DIV/0!</v>
      </c>
      <c r="T137" s="42"/>
      <c r="U137" s="42"/>
      <c r="V137" s="36" t="e">
        <f t="shared" si="106"/>
        <v>#DIV/0!</v>
      </c>
      <c r="W137" s="43" t="s">
        <v>231</v>
      </c>
      <c r="X137" s="71" t="s">
        <v>563</v>
      </c>
      <c r="Y137" s="17" t="s">
        <v>564</v>
      </c>
      <c r="Z137" s="17" t="s">
        <v>150</v>
      </c>
      <c r="AA137" s="68" t="s">
        <v>202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</row>
    <row r="138" spans="1:58" s="38" customFormat="1" x14ac:dyDescent="0.2">
      <c r="A138" s="33" t="s">
        <v>565</v>
      </c>
      <c r="B138" s="33" t="s">
        <v>566</v>
      </c>
      <c r="C138" s="33" t="s">
        <v>188</v>
      </c>
      <c r="D138" s="49" t="s">
        <v>567</v>
      </c>
      <c r="E138" s="35">
        <f>SUM(E139:E142)</f>
        <v>0</v>
      </c>
      <c r="F138" s="35">
        <f t="shared" ref="F138:U138" si="163">SUM(F139:F142)</f>
        <v>0</v>
      </c>
      <c r="G138" s="36" t="e">
        <f t="shared" si="102"/>
        <v>#DIV/0!</v>
      </c>
      <c r="H138" s="35">
        <f t="shared" si="163"/>
        <v>0</v>
      </c>
      <c r="I138" s="35">
        <f t="shared" si="163"/>
        <v>0</v>
      </c>
      <c r="J138" s="36" t="e">
        <f t="shared" si="103"/>
        <v>#DIV/0!</v>
      </c>
      <c r="K138" s="35">
        <f t="shared" si="163"/>
        <v>0</v>
      </c>
      <c r="L138" s="35">
        <f t="shared" si="163"/>
        <v>0</v>
      </c>
      <c r="M138" s="36" t="e">
        <f t="shared" si="104"/>
        <v>#DIV/0!</v>
      </c>
      <c r="N138" s="35">
        <f t="shared" ref="N138" si="164">SUM(N139:N142)</f>
        <v>0</v>
      </c>
      <c r="O138" s="35">
        <f t="shared" ref="O138" si="165">SUM(O139:O142)</f>
        <v>0</v>
      </c>
      <c r="P138" s="36" t="e">
        <f t="shared" si="128"/>
        <v>#DIV/0!</v>
      </c>
      <c r="Q138" s="35">
        <f t="shared" si="163"/>
        <v>0</v>
      </c>
      <c r="R138" s="35">
        <f t="shared" si="163"/>
        <v>0</v>
      </c>
      <c r="S138" s="36" t="e">
        <f t="shared" si="105"/>
        <v>#DIV/0!</v>
      </c>
      <c r="T138" s="35">
        <f t="shared" si="163"/>
        <v>0</v>
      </c>
      <c r="U138" s="35">
        <f t="shared" si="163"/>
        <v>0</v>
      </c>
      <c r="V138" s="36" t="e">
        <f t="shared" si="106"/>
        <v>#DIV/0!</v>
      </c>
      <c r="W138" s="37" t="s">
        <v>231</v>
      </c>
      <c r="X138" s="72" t="s">
        <v>565</v>
      </c>
      <c r="Y138" s="20" t="s">
        <v>566</v>
      </c>
      <c r="Z138" s="20" t="s">
        <v>188</v>
      </c>
      <c r="AA138" s="23" t="s">
        <v>567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</row>
    <row r="139" spans="1:58" s="38" customFormat="1" ht="25.5" x14ac:dyDescent="0.2">
      <c r="A139" s="39" t="s">
        <v>568</v>
      </c>
      <c r="B139" s="39" t="s">
        <v>569</v>
      </c>
      <c r="C139" s="39" t="s">
        <v>127</v>
      </c>
      <c r="D139" s="47" t="s">
        <v>190</v>
      </c>
      <c r="E139" s="41">
        <f t="shared" ref="E139:E142" si="166">H139+K139+Q139+N139</f>
        <v>0</v>
      </c>
      <c r="F139" s="41">
        <f t="shared" ref="F139:F142" si="167">I139+L139+R139+O139</f>
        <v>0</v>
      </c>
      <c r="G139" s="36" t="e">
        <f t="shared" si="102"/>
        <v>#DIV/0!</v>
      </c>
      <c r="H139" s="42"/>
      <c r="I139" s="42"/>
      <c r="J139" s="36" t="e">
        <f t="shared" si="103"/>
        <v>#DIV/0!</v>
      </c>
      <c r="K139" s="42"/>
      <c r="L139" s="42"/>
      <c r="M139" s="36" t="e">
        <f t="shared" si="104"/>
        <v>#DIV/0!</v>
      </c>
      <c r="N139" s="42"/>
      <c r="O139" s="42"/>
      <c r="P139" s="36" t="e">
        <f t="shared" si="128"/>
        <v>#DIV/0!</v>
      </c>
      <c r="Q139" s="42"/>
      <c r="R139" s="42"/>
      <c r="S139" s="36" t="e">
        <f t="shared" si="105"/>
        <v>#DIV/0!</v>
      </c>
      <c r="T139" s="42"/>
      <c r="U139" s="42"/>
      <c r="V139" s="36" t="e">
        <f t="shared" si="106"/>
        <v>#DIV/0!</v>
      </c>
      <c r="W139" s="43" t="s">
        <v>231</v>
      </c>
      <c r="X139" s="71" t="s">
        <v>568</v>
      </c>
      <c r="Y139" s="17" t="s">
        <v>569</v>
      </c>
      <c r="Z139" s="17" t="s">
        <v>127</v>
      </c>
      <c r="AA139" s="24" t="s">
        <v>190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</row>
    <row r="140" spans="1:58" s="38" customFormat="1" ht="25.5" x14ac:dyDescent="0.2">
      <c r="A140" s="39" t="s">
        <v>570</v>
      </c>
      <c r="B140" s="39" t="s">
        <v>571</v>
      </c>
      <c r="C140" s="39" t="s">
        <v>128</v>
      </c>
      <c r="D140" s="47" t="s">
        <v>191</v>
      </c>
      <c r="E140" s="41">
        <f t="shared" si="166"/>
        <v>0</v>
      </c>
      <c r="F140" s="41">
        <f t="shared" si="167"/>
        <v>0</v>
      </c>
      <c r="G140" s="36" t="e">
        <f t="shared" si="102"/>
        <v>#DIV/0!</v>
      </c>
      <c r="H140" s="42"/>
      <c r="I140" s="42"/>
      <c r="J140" s="36" t="e">
        <f t="shared" si="103"/>
        <v>#DIV/0!</v>
      </c>
      <c r="K140" s="42"/>
      <c r="L140" s="42"/>
      <c r="M140" s="36" t="e">
        <f t="shared" si="104"/>
        <v>#DIV/0!</v>
      </c>
      <c r="N140" s="42"/>
      <c r="O140" s="42"/>
      <c r="P140" s="36" t="e">
        <f t="shared" si="128"/>
        <v>#DIV/0!</v>
      </c>
      <c r="Q140" s="42"/>
      <c r="R140" s="42"/>
      <c r="S140" s="36" t="e">
        <f t="shared" si="105"/>
        <v>#DIV/0!</v>
      </c>
      <c r="T140" s="42"/>
      <c r="U140" s="42"/>
      <c r="V140" s="36" t="e">
        <f t="shared" si="106"/>
        <v>#DIV/0!</v>
      </c>
      <c r="W140" s="43" t="s">
        <v>231</v>
      </c>
      <c r="X140" s="71" t="s">
        <v>570</v>
      </c>
      <c r="Y140" s="17" t="s">
        <v>571</v>
      </c>
      <c r="Z140" s="17" t="s">
        <v>128</v>
      </c>
      <c r="AA140" s="24" t="s">
        <v>191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</row>
    <row r="141" spans="1:58" s="51" customFormat="1" ht="25.5" x14ac:dyDescent="0.2">
      <c r="A141" s="39" t="s">
        <v>572</v>
      </c>
      <c r="B141" s="39" t="s">
        <v>573</v>
      </c>
      <c r="C141" s="39" t="s">
        <v>193</v>
      </c>
      <c r="D141" s="47" t="s">
        <v>192</v>
      </c>
      <c r="E141" s="41">
        <f t="shared" si="166"/>
        <v>0</v>
      </c>
      <c r="F141" s="41">
        <f t="shared" si="167"/>
        <v>0</v>
      </c>
      <c r="G141" s="36" t="e">
        <f t="shared" si="102"/>
        <v>#DIV/0!</v>
      </c>
      <c r="H141" s="42"/>
      <c r="I141" s="42"/>
      <c r="J141" s="36" t="e">
        <f t="shared" si="103"/>
        <v>#DIV/0!</v>
      </c>
      <c r="K141" s="42"/>
      <c r="L141" s="42"/>
      <c r="M141" s="36" t="e">
        <f t="shared" si="104"/>
        <v>#DIV/0!</v>
      </c>
      <c r="N141" s="42"/>
      <c r="O141" s="42"/>
      <c r="P141" s="36" t="e">
        <f t="shared" si="128"/>
        <v>#DIV/0!</v>
      </c>
      <c r="Q141" s="42"/>
      <c r="R141" s="42"/>
      <c r="S141" s="36" t="e">
        <f t="shared" si="105"/>
        <v>#DIV/0!</v>
      </c>
      <c r="T141" s="42"/>
      <c r="U141" s="42"/>
      <c r="V141" s="36" t="e">
        <f t="shared" si="106"/>
        <v>#DIV/0!</v>
      </c>
      <c r="W141" s="43" t="s">
        <v>231</v>
      </c>
      <c r="X141" s="71" t="s">
        <v>572</v>
      </c>
      <c r="Y141" s="17" t="s">
        <v>573</v>
      </c>
      <c r="Z141" s="17" t="s">
        <v>193</v>
      </c>
      <c r="AA141" s="24" t="s">
        <v>192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</row>
    <row r="142" spans="1:58" s="38" customFormat="1" x14ac:dyDescent="0.2">
      <c r="A142" s="39" t="s">
        <v>574</v>
      </c>
      <c r="B142" s="39" t="s">
        <v>575</v>
      </c>
      <c r="C142" s="39" t="s">
        <v>188</v>
      </c>
      <c r="D142" s="48" t="s">
        <v>194</v>
      </c>
      <c r="E142" s="41">
        <f t="shared" si="166"/>
        <v>0</v>
      </c>
      <c r="F142" s="41">
        <f t="shared" si="167"/>
        <v>0</v>
      </c>
      <c r="G142" s="36" t="e">
        <f t="shared" si="102"/>
        <v>#DIV/0!</v>
      </c>
      <c r="H142" s="42"/>
      <c r="I142" s="42"/>
      <c r="J142" s="36" t="e">
        <f t="shared" si="103"/>
        <v>#DIV/0!</v>
      </c>
      <c r="K142" s="42"/>
      <c r="L142" s="42"/>
      <c r="M142" s="36" t="e">
        <f t="shared" si="104"/>
        <v>#DIV/0!</v>
      </c>
      <c r="N142" s="42"/>
      <c r="O142" s="42"/>
      <c r="P142" s="36" t="e">
        <f t="shared" si="128"/>
        <v>#DIV/0!</v>
      </c>
      <c r="Q142" s="42"/>
      <c r="R142" s="42"/>
      <c r="S142" s="36" t="e">
        <f t="shared" si="105"/>
        <v>#DIV/0!</v>
      </c>
      <c r="T142" s="42"/>
      <c r="U142" s="42"/>
      <c r="V142" s="36" t="e">
        <f t="shared" si="106"/>
        <v>#DIV/0!</v>
      </c>
      <c r="W142" s="43" t="s">
        <v>231</v>
      </c>
      <c r="X142" s="71" t="s">
        <v>574</v>
      </c>
      <c r="Y142" s="17" t="s">
        <v>575</v>
      </c>
      <c r="Z142" s="17" t="s">
        <v>188</v>
      </c>
      <c r="AA142" s="69" t="s">
        <v>194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</row>
    <row r="143" spans="1:58" s="51" customFormat="1" x14ac:dyDescent="0.2">
      <c r="A143" s="33" t="s">
        <v>576</v>
      </c>
      <c r="B143" s="33" t="s">
        <v>577</v>
      </c>
      <c r="C143" s="33" t="s">
        <v>196</v>
      </c>
      <c r="D143" s="37" t="s">
        <v>102</v>
      </c>
      <c r="E143" s="52">
        <f>H143+K143+Q143</f>
        <v>8723085.8000000007</v>
      </c>
      <c r="F143" s="52">
        <f>I143+L143+R143</f>
        <v>8723085.8000000007</v>
      </c>
      <c r="G143" s="75">
        <f t="shared" si="102"/>
        <v>0</v>
      </c>
      <c r="H143" s="35"/>
      <c r="I143" s="35"/>
      <c r="J143" s="75" t="e">
        <f t="shared" si="103"/>
        <v>#DIV/0!</v>
      </c>
      <c r="K143" s="35"/>
      <c r="L143" s="35"/>
      <c r="M143" s="75" t="e">
        <f t="shared" si="104"/>
        <v>#DIV/0!</v>
      </c>
      <c r="N143" s="35"/>
      <c r="O143" s="35"/>
      <c r="P143" s="75" t="e">
        <f t="shared" si="128"/>
        <v>#DIV/0!</v>
      </c>
      <c r="Q143" s="35">
        <v>8723085.8000000007</v>
      </c>
      <c r="R143" s="35">
        <v>8723085.8000000007</v>
      </c>
      <c r="S143" s="75">
        <f t="shared" si="105"/>
        <v>0</v>
      </c>
      <c r="T143" s="35"/>
      <c r="U143" s="35"/>
      <c r="V143" s="75" t="e">
        <f t="shared" si="106"/>
        <v>#DIV/0!</v>
      </c>
      <c r="W143" s="37" t="s">
        <v>231</v>
      </c>
      <c r="X143" s="72" t="s">
        <v>576</v>
      </c>
      <c r="Y143" s="20" t="s">
        <v>577</v>
      </c>
      <c r="Z143" s="20" t="s">
        <v>196</v>
      </c>
      <c r="AA143" s="21" t="s">
        <v>102</v>
      </c>
      <c r="AB143" s="22">
        <v>483108107.48000002</v>
      </c>
      <c r="AC143" s="22">
        <v>107692304.52</v>
      </c>
      <c r="AD143" s="22">
        <v>0</v>
      </c>
      <c r="AE143" s="22">
        <v>418693.67</v>
      </c>
      <c r="AF143" s="22">
        <v>124405094.94</v>
      </c>
      <c r="AG143" s="22">
        <v>0</v>
      </c>
      <c r="AH143" s="22">
        <v>250592014.34999999</v>
      </c>
      <c r="AI143" s="22">
        <v>816839.54</v>
      </c>
    </row>
    <row r="144" spans="1:58" x14ac:dyDescent="0.2">
      <c r="A144" s="33" t="s">
        <v>578</v>
      </c>
      <c r="B144" s="33" t="s">
        <v>579</v>
      </c>
      <c r="C144" s="33" t="s">
        <v>196</v>
      </c>
      <c r="D144" s="37" t="s">
        <v>204</v>
      </c>
      <c r="E144" s="35">
        <f>E143+E11-E49+E117+E132+E8+E9+E10</f>
        <v>3047638.0600000056</v>
      </c>
      <c r="F144" s="35">
        <f>F143+F11-F49+F117+F132+F8+F9+F10</f>
        <v>2765189.629999991</v>
      </c>
      <c r="G144" s="36">
        <f t="shared" si="102"/>
        <v>-9.2677812929011005E-2</v>
      </c>
      <c r="H144" s="35">
        <f>H143+H11-H49+H117+H132+H8+H9+H10</f>
        <v>0</v>
      </c>
      <c r="I144" s="35">
        <f>I143+I11-I49+I117+I132+I8+I9+I10</f>
        <v>0</v>
      </c>
      <c r="J144" s="36" t="e">
        <f t="shared" si="103"/>
        <v>#DIV/0!</v>
      </c>
      <c r="K144" s="35">
        <f>K143+K11-K49+K117+K132+K8+K9+K10</f>
        <v>0</v>
      </c>
      <c r="L144" s="35">
        <f>L143+L11-L49+L117+L132+L8+L9+L10</f>
        <v>0</v>
      </c>
      <c r="M144" s="36" t="e">
        <f t="shared" si="104"/>
        <v>#DIV/0!</v>
      </c>
      <c r="N144" s="35">
        <f>N143+N11-N49+N117+N132+N8+N9+N10</f>
        <v>0</v>
      </c>
      <c r="O144" s="35">
        <f>O143+O11-O49+O117+O132+O8+O9+O10</f>
        <v>0</v>
      </c>
      <c r="P144" s="36" t="e">
        <f t="shared" si="128"/>
        <v>#DIV/0!</v>
      </c>
      <c r="Q144" s="35">
        <f>Q143+Q11-Q49+Q117+Q132+Q8+Q9+Q10</f>
        <v>3047638.0600000131</v>
      </c>
      <c r="R144" s="35">
        <f>R143+R11-R49+R117+R132+R8+R9+R10</f>
        <v>2765189.6299999985</v>
      </c>
      <c r="S144" s="36">
        <f t="shared" si="105"/>
        <v>-9.2677812929010783E-2</v>
      </c>
      <c r="T144" s="35">
        <f>T143+T11-T49+T117+T132+T8+T9+T10</f>
        <v>0</v>
      </c>
      <c r="U144" s="35">
        <f>U143+U11-U49+U117+U132+U8+U9+U10</f>
        <v>0</v>
      </c>
      <c r="V144" s="36" t="e">
        <f t="shared" si="106"/>
        <v>#DIV/0!</v>
      </c>
      <c r="W144" s="37" t="s">
        <v>231</v>
      </c>
      <c r="X144" s="72" t="s">
        <v>578</v>
      </c>
      <c r="Y144" s="20" t="s">
        <v>579</v>
      </c>
      <c r="Z144" s="20" t="s">
        <v>196</v>
      </c>
      <c r="AA144" s="21" t="s">
        <v>204</v>
      </c>
      <c r="AB144" s="22">
        <v>436414115.52999997</v>
      </c>
      <c r="AC144" s="22">
        <v>4285669.21</v>
      </c>
      <c r="AD144" s="22">
        <v>0</v>
      </c>
      <c r="AE144" s="22">
        <v>782610.1</v>
      </c>
      <c r="AF144" s="22">
        <v>58462697.899999999</v>
      </c>
      <c r="AG144" s="22">
        <v>0</v>
      </c>
      <c r="AH144" s="22">
        <v>372883138.31999999</v>
      </c>
      <c r="AI144" s="22">
        <v>1778018.32</v>
      </c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</row>
    <row r="145" spans="1:23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S145" s="38"/>
      <c r="T145" s="38"/>
      <c r="U145" s="38"/>
      <c r="V145" s="38"/>
      <c r="W145" s="38"/>
    </row>
  </sheetData>
  <mergeCells count="26">
    <mergeCell ref="A1:W1"/>
    <mergeCell ref="A2:W2"/>
    <mergeCell ref="A4:A5"/>
    <mergeCell ref="B4:B5"/>
    <mergeCell ref="C4:C5"/>
    <mergeCell ref="D4:D5"/>
    <mergeCell ref="W4:W5"/>
    <mergeCell ref="E4:G5"/>
    <mergeCell ref="H4:J5"/>
    <mergeCell ref="K4:M5"/>
    <mergeCell ref="Q5:S5"/>
    <mergeCell ref="Q4:V4"/>
    <mergeCell ref="T5:V5"/>
    <mergeCell ref="A3:W3"/>
    <mergeCell ref="AH4:AI4"/>
    <mergeCell ref="N4:P5"/>
    <mergeCell ref="AB4:AB5"/>
    <mergeCell ref="AC4:AC5"/>
    <mergeCell ref="AD4:AD5"/>
    <mergeCell ref="AE4:AE5"/>
    <mergeCell ref="AF4:AF5"/>
    <mergeCell ref="X4:X5"/>
    <mergeCell ref="Y4:Y5"/>
    <mergeCell ref="Z4:Z5"/>
    <mergeCell ref="AA4:AA5"/>
    <mergeCell ref="AG4:AG5"/>
  </mergeCells>
  <pageMargins left="0.31496062992125984" right="0.31496062992125984" top="0.35433070866141736" bottom="0.35433070866141736" header="0.31496062992125984" footer="0.31496062992125984"/>
  <pageSetup paperSize="9" scale="1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zoomScale="80" zoomScaleNormal="100" zoomScaleSheetLayoutView="80" workbookViewId="0">
      <selection activeCell="A38" sqref="A38"/>
    </sheetView>
  </sheetViews>
  <sheetFormatPr defaultRowHeight="12.75" x14ac:dyDescent="0.2"/>
  <cols>
    <col min="1" max="1" width="75" style="87" customWidth="1"/>
    <col min="2" max="2" width="20.33203125" style="87" customWidth="1"/>
    <col min="3" max="4" width="20.33203125" style="88" customWidth="1"/>
    <col min="5" max="9" width="16.6640625" style="88" customWidth="1"/>
    <col min="10" max="10" width="16" style="88" customWidth="1"/>
    <col min="11" max="11" width="16.5" style="88" customWidth="1"/>
    <col min="12" max="12" width="16.33203125" style="88" customWidth="1"/>
    <col min="13" max="13" width="15.6640625" style="88" customWidth="1"/>
    <col min="14" max="14" width="16.1640625" style="88" customWidth="1"/>
    <col min="15" max="16" width="15.1640625" style="88" customWidth="1"/>
    <col min="17" max="16384" width="9.33203125" style="87"/>
  </cols>
  <sheetData>
    <row r="1" spans="1:16" ht="18.75" x14ac:dyDescent="0.2">
      <c r="A1" s="489" t="s">
        <v>633</v>
      </c>
      <c r="B1" s="489"/>
      <c r="C1" s="489"/>
      <c r="D1" s="489"/>
    </row>
    <row r="2" spans="1:16" ht="18.75" x14ac:dyDescent="0.2">
      <c r="A2" s="94"/>
      <c r="B2"/>
      <c r="C2"/>
      <c r="D2"/>
      <c r="E2" s="90"/>
      <c r="F2" s="90"/>
      <c r="G2" s="90"/>
      <c r="H2" s="90"/>
      <c r="I2" s="89"/>
      <c r="J2" s="89"/>
      <c r="K2" s="89"/>
      <c r="L2" s="89"/>
      <c r="M2" s="89"/>
      <c r="N2" s="89"/>
      <c r="O2" s="89"/>
      <c r="P2" s="89"/>
    </row>
    <row r="3" spans="1:16" ht="45" x14ac:dyDescent="0.2">
      <c r="A3" s="488" t="s">
        <v>30</v>
      </c>
      <c r="B3" s="488" t="s">
        <v>101</v>
      </c>
      <c r="C3" s="488" t="s">
        <v>634</v>
      </c>
      <c r="D3" s="95" t="s">
        <v>635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15.75" customHeight="1" x14ac:dyDescent="0.2">
      <c r="A4" s="488"/>
      <c r="B4" s="488"/>
      <c r="C4" s="488"/>
      <c r="D4" s="95" t="s">
        <v>636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4.25" customHeight="1" x14ac:dyDescent="0.2">
      <c r="A5" s="95">
        <v>1</v>
      </c>
      <c r="B5" s="95">
        <v>2</v>
      </c>
      <c r="C5" s="95">
        <v>3</v>
      </c>
      <c r="D5" s="95">
        <v>4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ht="21" customHeight="1" x14ac:dyDescent="0.2">
      <c r="A6" s="97" t="s">
        <v>637</v>
      </c>
      <c r="B6" s="96"/>
      <c r="C6" s="96"/>
      <c r="D6" s="95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16" ht="20.25" customHeight="1" x14ac:dyDescent="0.2">
      <c r="A7" s="97" t="s">
        <v>638</v>
      </c>
      <c r="B7" s="96"/>
      <c r="C7" s="96"/>
      <c r="D7" s="96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20.25" customHeight="1" x14ac:dyDescent="0.2">
      <c r="A8" s="97" t="s">
        <v>583</v>
      </c>
      <c r="B8" s="95">
        <v>910</v>
      </c>
      <c r="C8" s="95">
        <v>180</v>
      </c>
      <c r="D8" s="95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20.25" customHeight="1" x14ac:dyDescent="0.2">
      <c r="A9" s="97" t="s">
        <v>639</v>
      </c>
      <c r="B9" s="96"/>
      <c r="C9" s="96"/>
      <c r="D9" s="95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spans="1:16" ht="20.25" customHeight="1" x14ac:dyDescent="0.2">
      <c r="A10" s="97" t="s">
        <v>638</v>
      </c>
      <c r="B10" s="96"/>
      <c r="C10" s="96"/>
      <c r="D10" s="96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</row>
    <row r="11" spans="1:16" ht="20.25" customHeight="1" x14ac:dyDescent="0.2">
      <c r="A11" s="97" t="s">
        <v>640</v>
      </c>
      <c r="B11" s="95">
        <v>951</v>
      </c>
      <c r="C11" s="95">
        <v>510</v>
      </c>
      <c r="D11" s="95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16" ht="29.25" customHeight="1" x14ac:dyDescent="0.2">
      <c r="A12" s="91"/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spans="1:16" ht="48" customHeight="1" x14ac:dyDescent="0.2">
      <c r="A13" s="91"/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6" ht="45.75" customHeight="1" x14ac:dyDescent="0.2">
      <c r="A14" s="91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spans="1:16" ht="42" customHeight="1" x14ac:dyDescent="0.2">
      <c r="A15" s="91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spans="1:16" ht="31.5" customHeight="1" x14ac:dyDescent="0.2">
      <c r="A16" s="91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spans="1:16" ht="31.5" customHeight="1" x14ac:dyDescent="0.2">
      <c r="A17" s="91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spans="1:16" ht="31.5" customHeight="1" x14ac:dyDescent="0.2">
      <c r="A18" s="91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spans="1:16" ht="31.5" customHeight="1" x14ac:dyDescent="0.2">
      <c r="A19" s="91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1:16" x14ac:dyDescent="0.2">
      <c r="B20" s="93"/>
    </row>
  </sheetData>
  <mergeCells count="4">
    <mergeCell ref="A3:A4"/>
    <mergeCell ref="B3:B4"/>
    <mergeCell ref="C3:C4"/>
    <mergeCell ref="A1:D1"/>
  </mergeCells>
  <pageMargins left="0.51181102362204722" right="0.31496062992125984" top="0.55118110236220474" bottom="0.35433070866141736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D7" sqref="D7"/>
    </sheetView>
  </sheetViews>
  <sheetFormatPr defaultColWidth="12" defaultRowHeight="12.75" x14ac:dyDescent="0.2"/>
  <cols>
    <col min="1" max="1" width="12" style="87"/>
    <col min="2" max="2" width="18.5" style="87" customWidth="1"/>
    <col min="3" max="3" width="24.5" style="87" customWidth="1"/>
    <col min="4" max="4" width="25.6640625" style="87" customWidth="1"/>
    <col min="5" max="6" width="17.5" style="87" customWidth="1"/>
    <col min="7" max="7" width="31.6640625" style="87" customWidth="1"/>
    <col min="8" max="16384" width="12" style="87"/>
  </cols>
  <sheetData>
    <row r="1" spans="1:11" ht="45.75" customHeight="1" x14ac:dyDescent="0.2">
      <c r="A1" s="490" t="s">
        <v>650</v>
      </c>
      <c r="B1" s="490"/>
      <c r="C1" s="490"/>
      <c r="D1" s="490"/>
      <c r="E1" s="490"/>
      <c r="F1" s="490"/>
      <c r="G1" s="490"/>
      <c r="H1" s="490"/>
      <c r="I1" s="490"/>
      <c r="J1" s="89"/>
      <c r="K1" s="89"/>
    </row>
    <row r="2" spans="1:11" ht="18.75" x14ac:dyDescent="0.2">
      <c r="A2" s="100"/>
      <c r="B2"/>
      <c r="C2"/>
      <c r="D2"/>
      <c r="E2"/>
      <c r="F2"/>
      <c r="G2"/>
      <c r="H2"/>
      <c r="I2"/>
      <c r="J2" s="89"/>
      <c r="K2" s="89"/>
    </row>
    <row r="3" spans="1:11" ht="44.25" customHeight="1" x14ac:dyDescent="0.2">
      <c r="A3" s="488" t="s">
        <v>13</v>
      </c>
      <c r="B3" s="488" t="s">
        <v>642</v>
      </c>
      <c r="C3" s="488" t="s">
        <v>643</v>
      </c>
      <c r="D3" s="488" t="s">
        <v>644</v>
      </c>
      <c r="E3" s="488" t="s">
        <v>645</v>
      </c>
      <c r="F3" s="488" t="s">
        <v>646</v>
      </c>
      <c r="G3" s="488" t="s">
        <v>647</v>
      </c>
      <c r="H3" s="488" t="s">
        <v>648</v>
      </c>
      <c r="I3" s="488"/>
      <c r="J3" s="98"/>
      <c r="K3" s="98"/>
    </row>
    <row r="4" spans="1:11" ht="15" x14ac:dyDescent="0.2">
      <c r="A4" s="488"/>
      <c r="B4" s="488"/>
      <c r="C4" s="488"/>
      <c r="D4" s="488"/>
      <c r="E4" s="488"/>
      <c r="F4" s="488"/>
      <c r="G4" s="488"/>
      <c r="H4" s="95" t="s">
        <v>649</v>
      </c>
      <c r="I4" s="95" t="s">
        <v>585</v>
      </c>
      <c r="J4" s="98"/>
      <c r="K4" s="98"/>
    </row>
    <row r="5" spans="1:11" ht="15" x14ac:dyDescent="0.2">
      <c r="A5" s="9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95">
        <v>9</v>
      </c>
      <c r="J5" s="98"/>
      <c r="K5" s="98"/>
    </row>
    <row r="6" spans="1:11" ht="15" x14ac:dyDescent="0.2">
      <c r="A6" s="95"/>
      <c r="B6" s="95"/>
      <c r="C6" s="95"/>
      <c r="D6" s="95"/>
      <c r="E6" s="95"/>
      <c r="F6" s="95"/>
      <c r="G6" s="95"/>
      <c r="H6" s="95"/>
      <c r="I6" s="95"/>
      <c r="J6" s="98"/>
      <c r="K6" s="98"/>
    </row>
    <row r="7" spans="1:11" ht="15" x14ac:dyDescent="0.2">
      <c r="A7" s="95"/>
      <c r="B7" s="95"/>
      <c r="C7" s="95"/>
      <c r="D7" s="95"/>
      <c r="E7" s="95"/>
      <c r="F7" s="95"/>
      <c r="G7" s="95"/>
      <c r="H7" s="95"/>
      <c r="I7" s="95"/>
      <c r="J7" s="98"/>
      <c r="K7" s="98"/>
    </row>
    <row r="8" spans="1:11" ht="14.25" customHeight="1" x14ac:dyDescent="0.2">
      <c r="A8" s="95"/>
      <c r="B8" s="95"/>
      <c r="C8" s="95"/>
      <c r="D8" s="95"/>
      <c r="E8" s="95"/>
      <c r="F8" s="95"/>
      <c r="G8" s="95"/>
      <c r="H8" s="95"/>
      <c r="I8" s="101"/>
      <c r="J8" s="98"/>
      <c r="K8" s="98"/>
    </row>
    <row r="9" spans="1:11" ht="15" x14ac:dyDescent="0.2">
      <c r="A9" s="95"/>
      <c r="B9" s="95"/>
      <c r="C9" s="95"/>
      <c r="D9" s="95"/>
      <c r="E9" s="95"/>
      <c r="F9" s="95"/>
      <c r="G9" s="95"/>
      <c r="H9" s="102"/>
      <c r="I9" s="101"/>
      <c r="J9" s="98"/>
      <c r="K9" s="98"/>
    </row>
    <row r="10" spans="1:11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8"/>
      <c r="K10" s="98"/>
    </row>
    <row r="11" spans="1:11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8"/>
      <c r="K11" s="98"/>
    </row>
    <row r="12" spans="1:11" x14ac:dyDescent="0.2">
      <c r="A12" s="99"/>
    </row>
  </sheetData>
  <mergeCells count="9">
    <mergeCell ref="G3:G4"/>
    <mergeCell ref="H3:I3"/>
    <mergeCell ref="A1:I1"/>
    <mergeCell ref="A3:A4"/>
    <mergeCell ref="B3:B4"/>
    <mergeCell ref="C3:C4"/>
    <mergeCell ref="D3:D4"/>
    <mergeCell ref="E3:E4"/>
    <mergeCell ref="F3:F4"/>
  </mergeCells>
  <pageMargins left="0.31496062992125984" right="0.31496062992125984" top="0.35433070866141736" bottom="0.15748031496062992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11.1</vt:lpstr>
      <vt:lpstr>'1'!Область_печати</vt:lpstr>
      <vt:lpstr>'10'!Область_печати</vt:lpstr>
      <vt:lpstr>'3'!Область_печати</vt:lpstr>
      <vt:lpstr>'4'!Область_печати</vt:lpstr>
      <vt:lpstr>'5'!Область_печати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2020-05-20T11:49:28Z</cp:lastPrinted>
  <dcterms:created xsi:type="dcterms:W3CDTF">2016-02-10T10:39:57Z</dcterms:created>
  <dcterms:modified xsi:type="dcterms:W3CDTF">2022-08-31T06:29:44Z</dcterms:modified>
</cp:coreProperties>
</file>